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0200" activeTab="0"/>
  </bookViews>
  <sheets>
    <sheet name="2012順位表" sheetId="1" r:id="rId1"/>
  </sheets>
  <definedNames/>
  <calcPr fullCalcOnLoad="1"/>
</workbook>
</file>

<file path=xl/sharedStrings.xml><?xml version="1.0" encoding="utf-8"?>
<sst xmlns="http://schemas.openxmlformats.org/spreadsheetml/2006/main" count="335" uniqueCount="62">
  <si>
    <t>-</t>
  </si>
  <si>
    <t>得点</t>
  </si>
  <si>
    <t>-</t>
  </si>
  <si>
    <t>新電元</t>
  </si>
  <si>
    <t>勝</t>
  </si>
  <si>
    <t>分</t>
  </si>
  <si>
    <t>金酔ぅ</t>
  </si>
  <si>
    <t>勝点</t>
  </si>
  <si>
    <t>敗</t>
  </si>
  <si>
    <t>失点</t>
  </si>
  <si>
    <t>①　勝ち点の多い順</t>
  </si>
  <si>
    <t>②　①が同じ場合は、勝ち数の多い順</t>
  </si>
  <si>
    <t>④　①～③が同じ場合は、得点の多い順</t>
  </si>
  <si>
    <t>⑤　①～④が同じ場合は、失点の少ない順</t>
  </si>
  <si>
    <t>⑥　①～⑤が同じ場合は、直接対決で勝ち数の多い順</t>
  </si>
  <si>
    <t>⑦　①～⑥が同じ場合は、直接対決の得失点差の大きい順</t>
  </si>
  <si>
    <t>③　①～②が同じ場合は、負け数の少ない順</t>
  </si>
  <si>
    <t>①～⑤</t>
  </si>
  <si>
    <t>順位</t>
  </si>
  <si>
    <t>総合</t>
  </si>
  <si>
    <t>(後節)</t>
  </si>
  <si>
    <t>-</t>
  </si>
  <si>
    <t>-</t>
  </si>
  <si>
    <t>-</t>
  </si>
  <si>
    <t>順位P</t>
  </si>
  <si>
    <t>ペンギン</t>
  </si>
  <si>
    <t>(前節)</t>
  </si>
  <si>
    <t>前節</t>
  </si>
  <si>
    <t>後節</t>
  </si>
  <si>
    <t>-</t>
  </si>
  <si>
    <t>前</t>
  </si>
  <si>
    <t>後</t>
  </si>
  <si>
    <t>失点順</t>
  </si>
  <si>
    <t>最大値</t>
  </si>
  <si>
    <t>*</t>
  </si>
  <si>
    <t>Sダウン</t>
  </si>
  <si>
    <t>家族</t>
  </si>
  <si>
    <t>家族</t>
  </si>
  <si>
    <t>修正</t>
  </si>
  <si>
    <t>P</t>
  </si>
  <si>
    <t>ペナルティ</t>
  </si>
  <si>
    <t>ﾃｨ</t>
  </si>
  <si>
    <t>ﾍﾟﾅﾙ</t>
  </si>
  <si>
    <t>ペナ順</t>
  </si>
  <si>
    <t>金酔ぅ</t>
  </si>
  <si>
    <t>Sアウト</t>
  </si>
  <si>
    <t>トライ</t>
  </si>
  <si>
    <t>デデ</t>
  </si>
  <si>
    <t>ヴィヨンス</t>
  </si>
  <si>
    <t>みちのく</t>
  </si>
  <si>
    <t>ペンギン</t>
  </si>
  <si>
    <t>Ｓアウト</t>
  </si>
  <si>
    <t>　「*」に得点を入力すると、①～⑤の条件までで順位を計算します。</t>
  </si>
  <si>
    <t>⑥の条件が適用されるときは、上位チームの「修正P」に「１」を入力してください。</t>
  </si>
  <si>
    <t>※表の上のチームの結果のみ入力します</t>
  </si>
  <si>
    <t>※ペナルティ数はその都度手入力して下さい</t>
  </si>
  <si>
    <t>ゼイカー</t>
  </si>
  <si>
    <t>ﾓﾝﾌﾞﾗﾝ</t>
  </si>
  <si>
    <t>トライ</t>
  </si>
  <si>
    <t>デデ</t>
  </si>
  <si>
    <t>みちのく</t>
  </si>
  <si>
    <t>ﾓﾝﾌﾞﾗﾝ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</si>
</sst>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_);[Red]\(0\)"/>
    <numFmt numFmtId="180" formatCode="0.0_ ;[Red]\-0.0\ 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0"/>
    </font>
    <font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shrinkToFit="1"/>
      <protection hidden="1"/>
    </xf>
    <xf numFmtId="0" fontId="4" fillId="0" borderId="11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4" fillId="0" borderId="12" xfId="0" applyFont="1" applyBorder="1" applyAlignment="1" applyProtection="1">
      <alignment horizontal="center" shrinkToFit="1"/>
      <protection hidden="1"/>
    </xf>
    <xf numFmtId="0" fontId="4" fillId="0" borderId="13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2" xfId="0" applyFont="1" applyFill="1" applyBorder="1" applyAlignment="1" applyProtection="1">
      <alignment horizontal="center" shrinkToFit="1"/>
      <protection hidden="1"/>
    </xf>
    <xf numFmtId="0" fontId="4" fillId="4" borderId="10" xfId="0" applyFont="1" applyFill="1" applyBorder="1" applyAlignment="1" applyProtection="1">
      <alignment horizontal="center" shrinkToFit="1"/>
      <protection hidden="1"/>
    </xf>
    <xf numFmtId="0" fontId="4" fillId="0" borderId="10" xfId="0" applyFont="1" applyFill="1" applyBorder="1" applyAlignment="1" applyProtection="1">
      <alignment horizontal="center" shrinkToFit="1"/>
      <protection hidden="1"/>
    </xf>
    <xf numFmtId="0" fontId="4" fillId="0" borderId="14" xfId="0" applyFont="1" applyFill="1" applyBorder="1" applyAlignment="1" applyProtection="1">
      <alignment horizontal="center" shrinkToFit="1"/>
      <protection hidden="1"/>
    </xf>
    <xf numFmtId="0" fontId="4" fillId="0" borderId="15" xfId="0" applyFont="1" applyBorder="1" applyAlignment="1" applyProtection="1">
      <alignment horizontal="center" shrinkToFit="1"/>
      <protection hidden="1"/>
    </xf>
    <xf numFmtId="0" fontId="4" fillId="0" borderId="16" xfId="0" applyFont="1" applyBorder="1" applyAlignment="1" applyProtection="1">
      <alignment horizontal="center" shrinkToFit="1"/>
      <protection hidden="1"/>
    </xf>
    <xf numFmtId="0" fontId="4" fillId="0" borderId="17" xfId="0" applyFont="1" applyBorder="1" applyAlignment="1" applyProtection="1">
      <alignment horizontal="center" shrinkToFit="1"/>
      <protection hidden="1"/>
    </xf>
    <xf numFmtId="0" fontId="4" fillId="0" borderId="0" xfId="0" applyFont="1" applyBorder="1" applyAlignment="1" applyProtection="1">
      <alignment horizontal="center" shrinkToFit="1"/>
      <protection hidden="1"/>
    </xf>
    <xf numFmtId="0" fontId="4" fillId="0" borderId="18" xfId="0" applyFont="1" applyBorder="1" applyAlignment="1" applyProtection="1">
      <alignment horizontal="center" shrinkToFit="1"/>
      <protection hidden="1"/>
    </xf>
    <xf numFmtId="0" fontId="4" fillId="4" borderId="11" xfId="0" applyFont="1" applyFill="1" applyBorder="1" applyAlignment="1" applyProtection="1">
      <alignment horizontal="center" shrinkToFit="1"/>
      <protection hidden="1"/>
    </xf>
    <xf numFmtId="0" fontId="4" fillId="0" borderId="11" xfId="0" applyFont="1" applyFill="1" applyBorder="1" applyAlignment="1" applyProtection="1">
      <alignment horizontal="center" shrinkToFit="1"/>
      <protection hidden="1"/>
    </xf>
    <xf numFmtId="0" fontId="4" fillId="0" borderId="19" xfId="0" applyFont="1" applyFill="1" applyBorder="1" applyAlignment="1" applyProtection="1">
      <alignment horizontal="center" shrinkToFit="1"/>
      <protection hidden="1"/>
    </xf>
    <xf numFmtId="0" fontId="4" fillId="0" borderId="20" xfId="0" applyFont="1" applyFill="1" applyBorder="1" applyAlignment="1" applyProtection="1">
      <alignment horizontal="center" shrinkToFit="1"/>
      <protection hidden="1"/>
    </xf>
    <xf numFmtId="0" fontId="4" fillId="0" borderId="21" xfId="0" applyFont="1" applyBorder="1" applyAlignment="1" applyProtection="1">
      <alignment horizontal="center" shrinkToFit="1"/>
      <protection hidden="1"/>
    </xf>
    <xf numFmtId="0" fontId="4" fillId="0" borderId="13" xfId="0" applyFont="1" applyFill="1" applyBorder="1" applyAlignment="1" applyProtection="1">
      <alignment horizontal="center" vertical="center" shrinkToFit="1"/>
      <protection hidden="1"/>
    </xf>
    <xf numFmtId="0" fontId="4" fillId="0" borderId="22" xfId="0" applyFont="1" applyBorder="1" applyAlignment="1" applyProtection="1">
      <alignment horizontal="center" shrinkToFit="1"/>
      <protection hidden="1"/>
    </xf>
    <xf numFmtId="0" fontId="4" fillId="22" borderId="13" xfId="0" applyFont="1" applyFill="1" applyBorder="1" applyAlignment="1" applyProtection="1">
      <alignment horizontal="center" shrinkToFit="1"/>
      <protection hidden="1"/>
    </xf>
    <xf numFmtId="0" fontId="4" fillId="0" borderId="13" xfId="0" applyFont="1" applyFill="1" applyBorder="1" applyAlignment="1" applyProtection="1">
      <alignment horizontal="center" shrinkToFit="1"/>
      <protection hidden="1"/>
    </xf>
    <xf numFmtId="0" fontId="4" fillId="0" borderId="23" xfId="0" applyFont="1" applyFill="1" applyBorder="1" applyAlignment="1" applyProtection="1">
      <alignment horizontal="center" shrinkToFit="1"/>
      <protection hidden="1"/>
    </xf>
    <xf numFmtId="0" fontId="4" fillId="0" borderId="24" xfId="0" applyFont="1" applyFill="1" applyBorder="1" applyAlignment="1" applyProtection="1">
      <alignment horizontal="center" shrinkToFit="1"/>
      <protection hidden="1"/>
    </xf>
    <xf numFmtId="0" fontId="4" fillId="22" borderId="21" xfId="0" applyFont="1" applyFill="1" applyBorder="1" applyAlignment="1" applyProtection="1">
      <alignment horizontal="center" shrinkToFit="1"/>
      <protection hidden="1"/>
    </xf>
    <xf numFmtId="0" fontId="4" fillId="0" borderId="24" xfId="0" applyFont="1" applyFill="1" applyBorder="1" applyAlignment="1" applyProtection="1">
      <alignment horizontal="center" shrinkToFit="1"/>
      <protection hidden="1" locked="0"/>
    </xf>
    <xf numFmtId="0" fontId="4" fillId="0" borderId="13" xfId="0" applyFont="1" applyFill="1" applyBorder="1" applyAlignment="1" applyProtection="1">
      <alignment horizontal="center" shrinkToFit="1"/>
      <protection hidden="1" locked="0"/>
    </xf>
    <xf numFmtId="0" fontId="4" fillId="24" borderId="13" xfId="0" applyFont="1" applyFill="1" applyBorder="1" applyAlignment="1" applyProtection="1">
      <alignment horizontal="center" shrinkToFit="1"/>
      <protection hidden="1"/>
    </xf>
    <xf numFmtId="0" fontId="4" fillId="24" borderId="21" xfId="0" applyFont="1" applyFill="1" applyBorder="1" applyAlignment="1" applyProtection="1">
      <alignment horizontal="center" shrinkToFit="1"/>
      <protection hidden="1"/>
    </xf>
    <xf numFmtId="0" fontId="4" fillId="0" borderId="25" xfId="0" applyFont="1" applyFill="1" applyBorder="1" applyAlignment="1" applyProtection="1">
      <alignment horizontal="center" shrinkToFit="1"/>
      <protection hidden="1"/>
    </xf>
    <xf numFmtId="0" fontId="4" fillId="0" borderId="26" xfId="0" applyFont="1" applyFill="1" applyBorder="1" applyAlignment="1" applyProtection="1">
      <alignment horizontal="center" shrinkToFit="1"/>
      <protection hidden="1"/>
    </xf>
    <xf numFmtId="0" fontId="4" fillId="24" borderId="27" xfId="0" applyFont="1" applyFill="1" applyBorder="1" applyAlignment="1" applyProtection="1">
      <alignment horizontal="center" shrinkToFit="1"/>
      <protection hidden="1"/>
    </xf>
    <xf numFmtId="0" fontId="4" fillId="0" borderId="25" xfId="0" applyFont="1" applyFill="1" applyBorder="1" applyAlignment="1" applyProtection="1">
      <alignment horizontal="center" shrinkToFit="1"/>
      <protection hidden="1" locked="0"/>
    </xf>
    <xf numFmtId="0" fontId="4" fillId="0" borderId="26" xfId="0" applyFont="1" applyFill="1" applyBorder="1" applyAlignment="1" applyProtection="1">
      <alignment horizontal="center" shrinkToFit="1"/>
      <protection hidden="1" locked="0"/>
    </xf>
    <xf numFmtId="0" fontId="0" fillId="0" borderId="0" xfId="0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28" xfId="0" applyFill="1" applyBorder="1" applyAlignment="1" applyProtection="1">
      <alignment vertical="top"/>
      <protection hidden="1"/>
    </xf>
    <xf numFmtId="0" fontId="0" fillId="21" borderId="29" xfId="0" applyFill="1" applyBorder="1" applyAlignment="1" applyProtection="1">
      <alignment vertical="center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21" borderId="30" xfId="0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23" borderId="0" xfId="0" applyFont="1" applyFill="1" applyBorder="1" applyAlignment="1" applyProtection="1">
      <alignment/>
      <protection hidden="1"/>
    </xf>
    <xf numFmtId="0" fontId="4" fillId="0" borderId="22" xfId="0" applyFont="1" applyBorder="1" applyAlignment="1" applyProtection="1">
      <alignment horizontal="center" shrinkToFit="1"/>
      <protection hidden="1" locked="0"/>
    </xf>
    <xf numFmtId="0" fontId="4" fillId="0" borderId="0" xfId="0" applyFont="1" applyFill="1" applyAlignment="1" applyProtection="1">
      <alignment shrinkToFit="1"/>
      <protection hidden="1"/>
    </xf>
    <xf numFmtId="0" fontId="4" fillId="0" borderId="31" xfId="0" applyFont="1" applyBorder="1" applyAlignment="1" applyProtection="1">
      <alignment/>
      <protection hidden="1"/>
    </xf>
    <xf numFmtId="0" fontId="4" fillId="0" borderId="32" xfId="0" applyFont="1" applyBorder="1" applyAlignment="1" applyProtection="1">
      <alignment/>
      <protection hidden="1"/>
    </xf>
    <xf numFmtId="0" fontId="4" fillId="0" borderId="0" xfId="0" applyFont="1" applyAlignment="1" applyProtection="1">
      <alignment shrinkToFit="1"/>
      <protection hidden="1"/>
    </xf>
    <xf numFmtId="0" fontId="4" fillId="0" borderId="18" xfId="0" applyFont="1" applyBorder="1" applyAlignment="1" applyProtection="1">
      <alignment/>
      <protection hidden="1"/>
    </xf>
    <xf numFmtId="0" fontId="0" fillId="0" borderId="16" xfId="0" applyBorder="1" applyAlignment="1" applyProtection="1">
      <alignment vertical="top"/>
      <protection hidden="1"/>
    </xf>
    <xf numFmtId="0" fontId="0" fillId="0" borderId="18" xfId="0" applyBorder="1" applyAlignment="1" applyProtection="1">
      <alignment vertical="top"/>
      <protection hidden="1"/>
    </xf>
    <xf numFmtId="0" fontId="4" fillId="23" borderId="18" xfId="0" applyFont="1" applyFill="1" applyBorder="1" applyAlignment="1" applyProtection="1">
      <alignment/>
      <protection hidden="1"/>
    </xf>
    <xf numFmtId="0" fontId="4" fillId="23" borderId="33" xfId="0" applyFont="1" applyFill="1" applyBorder="1" applyAlignment="1" applyProtection="1">
      <alignment/>
      <protection hidden="1"/>
    </xf>
    <xf numFmtId="0" fontId="4" fillId="23" borderId="34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1" xfId="0" applyFont="1" applyFill="1" applyBorder="1" applyAlignment="1" applyProtection="1">
      <alignment horizontal="center" vertical="center" shrinkToFit="1"/>
      <protection hidden="1"/>
    </xf>
    <xf numFmtId="0" fontId="5" fillId="0" borderId="10" xfId="0" applyFont="1" applyFill="1" applyBorder="1" applyAlignment="1" applyProtection="1">
      <alignment horizontal="center" vertical="center" shrinkToFit="1"/>
      <protection hidden="1"/>
    </xf>
    <xf numFmtId="0" fontId="5" fillId="0" borderId="11" xfId="0" applyFont="1" applyFill="1" applyBorder="1" applyAlignment="1" applyProtection="1">
      <alignment horizontal="center" vertical="center" shrinkToFit="1"/>
      <protection hidden="1"/>
    </xf>
    <xf numFmtId="0" fontId="6" fillId="4" borderId="10" xfId="0" applyFont="1" applyFill="1" applyBorder="1" applyAlignment="1" applyProtection="1">
      <alignment horizontal="center" vertical="center" shrinkToFit="1"/>
      <protection hidden="1"/>
    </xf>
    <xf numFmtId="0" fontId="6" fillId="4" borderId="11" xfId="0" applyFont="1" applyFill="1" applyBorder="1" applyAlignment="1" applyProtection="1">
      <alignment horizontal="center" vertical="center" shrinkToFit="1"/>
      <protection hidden="1"/>
    </xf>
    <xf numFmtId="0" fontId="4" fillId="0" borderId="35" xfId="0" applyFont="1" applyBorder="1" applyAlignment="1" applyProtection="1">
      <alignment horizontal="center" shrinkToFit="1"/>
      <protection hidden="1"/>
    </xf>
    <xf numFmtId="0" fontId="4" fillId="0" borderId="36" xfId="0" applyFont="1" applyBorder="1" applyAlignment="1" applyProtection="1">
      <alignment horizontal="center" shrinkToFit="1"/>
      <protection hidden="1"/>
    </xf>
    <xf numFmtId="0" fontId="4" fillId="0" borderId="37" xfId="0" applyFont="1" applyBorder="1" applyAlignment="1" applyProtection="1">
      <alignment horizontal="center" shrinkToFit="1"/>
      <protection hidden="1"/>
    </xf>
    <xf numFmtId="0" fontId="6" fillId="22" borderId="13" xfId="0" applyFont="1" applyFill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shrinkToFit="1"/>
      <protection hidden="1"/>
    </xf>
    <xf numFmtId="0" fontId="4" fillId="0" borderId="31" xfId="0" applyFont="1" applyFill="1" applyBorder="1" applyAlignment="1" applyProtection="1">
      <alignment horizontal="center" shrinkToFit="1"/>
      <protection hidden="1"/>
    </xf>
    <xf numFmtId="0" fontId="4" fillId="0" borderId="32" xfId="0" applyFont="1" applyFill="1" applyBorder="1" applyAlignment="1" applyProtection="1">
      <alignment horizontal="center" shrinkToFit="1"/>
      <protection hidden="1"/>
    </xf>
    <xf numFmtId="0" fontId="4" fillId="0" borderId="38" xfId="0" applyFont="1" applyBorder="1" applyAlignment="1" applyProtection="1">
      <alignment horizontal="center" vertical="center" shrinkToFit="1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4" fillId="0" borderId="12" xfId="0" applyFont="1" applyBorder="1" applyAlignment="1" applyProtection="1">
      <alignment horizontal="center" shrinkToFit="1"/>
      <protection hidden="1"/>
    </xf>
    <xf numFmtId="0" fontId="4" fillId="0" borderId="31" xfId="0" applyFont="1" applyBorder="1" applyAlignment="1" applyProtection="1">
      <alignment horizontal="center" shrinkToFit="1"/>
      <protection hidden="1"/>
    </xf>
    <xf numFmtId="0" fontId="4" fillId="0" borderId="32" xfId="0" applyFont="1" applyBorder="1" applyAlignment="1" applyProtection="1">
      <alignment horizontal="center" shrinkToFit="1"/>
      <protection hidden="1"/>
    </xf>
    <xf numFmtId="0" fontId="4" fillId="0" borderId="18" xfId="0" applyFont="1" applyBorder="1" applyAlignment="1" applyProtection="1">
      <alignment horizontal="center" vertical="center" shrinkToFit="1"/>
      <protection hidden="1"/>
    </xf>
    <xf numFmtId="0" fontId="4" fillId="0" borderId="39" xfId="0" applyFont="1" applyFill="1" applyBorder="1" applyAlignment="1" applyProtection="1">
      <alignment horizontal="center" shrinkToFit="1"/>
      <protection hidden="1"/>
    </xf>
    <xf numFmtId="0" fontId="0" fillId="0" borderId="40" xfId="0" applyBorder="1" applyAlignment="1" applyProtection="1">
      <alignment horizontal="center" shrinkToFit="1"/>
      <protection hidden="1"/>
    </xf>
    <xf numFmtId="0" fontId="4" fillId="0" borderId="40" xfId="0" applyFont="1" applyBorder="1" applyAlignment="1" applyProtection="1">
      <alignment horizontal="center" vertical="center" shrinkToFit="1"/>
      <protection hidden="1"/>
    </xf>
    <xf numFmtId="0" fontId="0" fillId="0" borderId="39" xfId="0" applyBorder="1" applyAlignment="1" applyProtection="1">
      <alignment horizontal="center" shrinkToFit="1"/>
      <protection hidden="1"/>
    </xf>
    <xf numFmtId="0" fontId="6" fillId="22" borderId="26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Border="1" applyAlignment="1" applyProtection="1">
      <alignment vertical="top" wrapText="1"/>
      <protection hidden="1"/>
    </xf>
    <xf numFmtId="0" fontId="0" fillId="0" borderId="31" xfId="0" applyBorder="1" applyAlignment="1" applyProtection="1">
      <alignment vertical="top" wrapText="1"/>
      <protection hidden="1"/>
    </xf>
    <xf numFmtId="0" fontId="0" fillId="0" borderId="32" xfId="0" applyBorder="1" applyAlignment="1" applyProtection="1">
      <alignment vertical="top" wrapText="1"/>
      <protection hidden="1"/>
    </xf>
    <xf numFmtId="0" fontId="0" fillId="0" borderId="16" xfId="0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18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19" xfId="0" applyBorder="1" applyAlignment="1" applyProtection="1">
      <alignment vertical="top" wrapText="1"/>
      <protection hidden="1"/>
    </xf>
    <xf numFmtId="0" fontId="0" fillId="0" borderId="33" xfId="0" applyBorder="1" applyAlignment="1" applyProtection="1">
      <alignment vertical="top" wrapText="1"/>
      <protection hidden="1"/>
    </xf>
    <xf numFmtId="0" fontId="0" fillId="0" borderId="34" xfId="0" applyBorder="1" applyAlignment="1" applyProtection="1">
      <alignment vertical="top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4"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35"/>
  <sheetViews>
    <sheetView tabSelected="1" zoomScale="75" zoomScaleNormal="75" zoomScaleSheetLayoutView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D33" sqref="BD33"/>
    </sheetView>
  </sheetViews>
  <sheetFormatPr defaultColWidth="9.00390625" defaultRowHeight="13.5"/>
  <cols>
    <col min="1" max="1" width="4.00390625" style="3" customWidth="1"/>
    <col min="2" max="3" width="3.875" style="3" customWidth="1"/>
    <col min="4" max="4" width="7.50390625" style="3" customWidth="1"/>
    <col min="5" max="52" width="2.125" style="3" customWidth="1"/>
    <col min="53" max="59" width="4.00390625" style="3" customWidth="1"/>
    <col min="60" max="60" width="7.50390625" style="3" hidden="1" customWidth="1"/>
    <col min="61" max="61" width="4.00390625" style="3" customWidth="1"/>
    <col min="62" max="62" width="2.00390625" style="3" customWidth="1"/>
    <col min="63" max="69" width="4.00390625" style="3" customWidth="1"/>
    <col min="70" max="71" width="4.00390625" style="3" hidden="1" customWidth="1"/>
    <col min="72" max="72" width="4.00390625" style="4" customWidth="1"/>
    <col min="73" max="73" width="4.00390625" style="3" customWidth="1"/>
    <col min="74" max="74" width="2.00390625" style="3" customWidth="1"/>
    <col min="75" max="76" width="4.00390625" style="3" customWidth="1"/>
    <col min="77" max="77" width="4.00390625" style="4" customWidth="1"/>
    <col min="78" max="78" width="4.00390625" style="3" customWidth="1"/>
    <col min="79" max="16384" width="9.00390625" style="3" customWidth="1"/>
  </cols>
  <sheetData>
    <row r="1" ht="9" customHeight="1" thickBot="1"/>
    <row r="2" spans="1:78" ht="13.5">
      <c r="A2" s="3" t="s">
        <v>7</v>
      </c>
      <c r="B2" s="5" t="s">
        <v>19</v>
      </c>
      <c r="C2" s="6" t="s">
        <v>26</v>
      </c>
      <c r="D2" s="7"/>
      <c r="E2" s="69" t="s">
        <v>25</v>
      </c>
      <c r="F2" s="70"/>
      <c r="G2" s="70"/>
      <c r="H2" s="71"/>
      <c r="I2" s="75" t="s">
        <v>56</v>
      </c>
      <c r="J2" s="76"/>
      <c r="K2" s="76"/>
      <c r="L2" s="77"/>
      <c r="M2" s="69" t="s">
        <v>45</v>
      </c>
      <c r="N2" s="70"/>
      <c r="O2" s="70"/>
      <c r="P2" s="71"/>
      <c r="Q2" s="69" t="s">
        <v>3</v>
      </c>
      <c r="R2" s="70"/>
      <c r="S2" s="70"/>
      <c r="T2" s="71"/>
      <c r="U2" s="69" t="s">
        <v>44</v>
      </c>
      <c r="V2" s="70"/>
      <c r="W2" s="70"/>
      <c r="X2" s="70"/>
      <c r="Y2" s="69" t="s">
        <v>35</v>
      </c>
      <c r="Z2" s="70"/>
      <c r="AA2" s="70"/>
      <c r="AB2" s="71"/>
      <c r="AC2" s="69" t="s">
        <v>58</v>
      </c>
      <c r="AD2" s="70"/>
      <c r="AE2" s="70"/>
      <c r="AF2" s="70"/>
      <c r="AG2" s="69" t="s">
        <v>59</v>
      </c>
      <c r="AH2" s="70"/>
      <c r="AI2" s="70"/>
      <c r="AJ2" s="71"/>
      <c r="AK2" s="75" t="s">
        <v>36</v>
      </c>
      <c r="AL2" s="76"/>
      <c r="AM2" s="76"/>
      <c r="AN2" s="77"/>
      <c r="AO2" s="69" t="s">
        <v>60</v>
      </c>
      <c r="AP2" s="70"/>
      <c r="AQ2" s="70"/>
      <c r="AR2" s="71"/>
      <c r="AS2" s="75" t="s">
        <v>48</v>
      </c>
      <c r="AT2" s="76"/>
      <c r="AU2" s="76"/>
      <c r="AV2" s="77"/>
      <c r="AW2" s="69" t="s">
        <v>61</v>
      </c>
      <c r="AX2" s="70"/>
      <c r="AY2" s="70"/>
      <c r="AZ2" s="71"/>
      <c r="BA2" s="9" t="s">
        <v>7</v>
      </c>
      <c r="BB2" s="10" t="s">
        <v>4</v>
      </c>
      <c r="BC2" s="10" t="s">
        <v>8</v>
      </c>
      <c r="BD2" s="10" t="s">
        <v>5</v>
      </c>
      <c r="BE2" s="10" t="s">
        <v>1</v>
      </c>
      <c r="BF2" s="10" t="s">
        <v>9</v>
      </c>
      <c r="BG2" s="10" t="s">
        <v>42</v>
      </c>
      <c r="BH2" s="10" t="s">
        <v>24</v>
      </c>
      <c r="BI2" s="1" t="s">
        <v>38</v>
      </c>
      <c r="BK2" s="10" t="str">
        <f aca="true" t="shared" si="0" ref="BK2:BP2">BA2</f>
        <v>勝点</v>
      </c>
      <c r="BL2" s="10" t="str">
        <f t="shared" si="0"/>
        <v>勝</v>
      </c>
      <c r="BM2" s="10" t="str">
        <f t="shared" si="0"/>
        <v>敗</v>
      </c>
      <c r="BN2" s="10" t="str">
        <f t="shared" si="0"/>
        <v>分</v>
      </c>
      <c r="BO2" s="8" t="str">
        <f t="shared" si="0"/>
        <v>得点</v>
      </c>
      <c r="BP2" s="79" t="str">
        <f t="shared" si="0"/>
        <v>失点</v>
      </c>
      <c r="BQ2" s="80"/>
      <c r="BR2" s="11" t="s">
        <v>24</v>
      </c>
      <c r="BS2" s="11" t="s">
        <v>24</v>
      </c>
      <c r="BT2" s="72" t="s">
        <v>32</v>
      </c>
      <c r="BU2" s="12" t="s">
        <v>30</v>
      </c>
      <c r="BW2" s="82" t="s">
        <v>40</v>
      </c>
      <c r="BX2" s="80"/>
      <c r="BY2" s="81" t="s">
        <v>43</v>
      </c>
      <c r="BZ2" s="12" t="s">
        <v>30</v>
      </c>
    </row>
    <row r="3" spans="1:78" ht="13.5">
      <c r="A3" s="3" t="s">
        <v>33</v>
      </c>
      <c r="B3" s="13" t="s">
        <v>18</v>
      </c>
      <c r="C3" s="6" t="s">
        <v>20</v>
      </c>
      <c r="D3" s="14"/>
      <c r="E3" s="13"/>
      <c r="F3" s="15"/>
      <c r="G3" s="15"/>
      <c r="H3" s="16"/>
      <c r="I3" s="13"/>
      <c r="J3" s="15"/>
      <c r="K3" s="15"/>
      <c r="L3" s="16"/>
      <c r="M3" s="13"/>
      <c r="N3" s="15"/>
      <c r="O3" s="15"/>
      <c r="P3" s="16"/>
      <c r="Q3" s="13"/>
      <c r="R3" s="15"/>
      <c r="S3" s="15"/>
      <c r="T3" s="16"/>
      <c r="U3" s="13"/>
      <c r="V3" s="15"/>
      <c r="W3" s="15"/>
      <c r="X3" s="16"/>
      <c r="Y3" s="13"/>
      <c r="Z3" s="15"/>
      <c r="AA3" s="15"/>
      <c r="AB3" s="16"/>
      <c r="AC3" s="13"/>
      <c r="AD3" s="15"/>
      <c r="AE3" s="15"/>
      <c r="AF3" s="16"/>
      <c r="AG3" s="13"/>
      <c r="AH3" s="15"/>
      <c r="AI3" s="15"/>
      <c r="AJ3" s="16"/>
      <c r="AK3" s="13"/>
      <c r="AL3" s="15"/>
      <c r="AM3" s="15"/>
      <c r="AN3" s="15"/>
      <c r="AO3" s="13"/>
      <c r="AP3" s="15"/>
      <c r="AQ3" s="15"/>
      <c r="AR3" s="15"/>
      <c r="AS3" s="13"/>
      <c r="AT3" s="15"/>
      <c r="AU3" s="15"/>
      <c r="AV3" s="15"/>
      <c r="AW3" s="13"/>
      <c r="AX3" s="15"/>
      <c r="AY3" s="15"/>
      <c r="AZ3" s="15"/>
      <c r="BA3" s="17"/>
      <c r="BB3" s="18"/>
      <c r="BC3" s="18"/>
      <c r="BD3" s="18"/>
      <c r="BE3" s="18"/>
      <c r="BF3" s="18"/>
      <c r="BG3" s="18" t="s">
        <v>41</v>
      </c>
      <c r="BH3" s="18" t="s">
        <v>17</v>
      </c>
      <c r="BI3" s="2" t="s">
        <v>39</v>
      </c>
      <c r="BK3" s="18"/>
      <c r="BL3" s="18"/>
      <c r="BM3" s="18"/>
      <c r="BN3" s="18"/>
      <c r="BO3" s="19"/>
      <c r="BP3" s="20" t="s">
        <v>27</v>
      </c>
      <c r="BQ3" s="18" t="s">
        <v>28</v>
      </c>
      <c r="BR3" s="18" t="s">
        <v>27</v>
      </c>
      <c r="BS3" s="18" t="s">
        <v>28</v>
      </c>
      <c r="BT3" s="73"/>
      <c r="BU3" s="21" t="s">
        <v>31</v>
      </c>
      <c r="BW3" s="20" t="s">
        <v>27</v>
      </c>
      <c r="BX3" s="18" t="s">
        <v>28</v>
      </c>
      <c r="BY3" s="73"/>
      <c r="BZ3" s="21" t="s">
        <v>31</v>
      </c>
    </row>
    <row r="4" spans="1:78" ht="18.75" customHeight="1">
      <c r="A4" s="78">
        <f>3*(22-SUM(BB4:BD5))+BA4</f>
        <v>66</v>
      </c>
      <c r="B4" s="60">
        <f>RANK(BH4,BH$4:BH$27)</f>
        <v>1</v>
      </c>
      <c r="C4" s="22">
        <f>RANK(BR4,BR$4:BR$27)</f>
        <v>1</v>
      </c>
      <c r="D4" s="58" t="s">
        <v>50</v>
      </c>
      <c r="E4" s="64"/>
      <c r="F4" s="65"/>
      <c r="G4" s="65"/>
      <c r="H4" s="66"/>
      <c r="I4" s="6">
        <f>IF(J4="","",IF(J4&gt;L4,"○",IF(J4=L4,"△","●")))</f>
      </c>
      <c r="J4" s="46"/>
      <c r="K4" s="23" t="s">
        <v>21</v>
      </c>
      <c r="L4" s="46"/>
      <c r="M4" s="6">
        <f>IF(N4="","",IF(N4&gt;P4,"○",IF(N4=P4,"△","●")))</f>
      </c>
      <c r="N4" s="46"/>
      <c r="O4" s="23" t="s">
        <v>21</v>
      </c>
      <c r="P4" s="46"/>
      <c r="Q4" s="6">
        <f aca="true" t="shared" si="1" ref="Q4:Q9">IF(R4="","",IF(R4&gt;T4,"○",IF(R4=T4,"△","●")))</f>
      </c>
      <c r="R4" s="46"/>
      <c r="S4" s="23" t="s">
        <v>21</v>
      </c>
      <c r="T4" s="46"/>
      <c r="U4" s="6">
        <f>IF(V4="","",IF(V4&gt;X4,"○",IF(V4=X4,"△","●")))</f>
      </c>
      <c r="V4" s="46"/>
      <c r="W4" s="23" t="s">
        <v>21</v>
      </c>
      <c r="X4" s="46"/>
      <c r="Y4" s="6">
        <f>IF(Z4="","",IF(Z4&gt;AB4,"○",IF(Z4=AB4,"△","●")))</f>
      </c>
      <c r="Z4" s="46"/>
      <c r="AA4" s="23" t="s">
        <v>21</v>
      </c>
      <c r="AB4" s="46"/>
      <c r="AC4" s="6">
        <f aca="true" t="shared" si="2" ref="AC4:AC15">IF(AD4="","",IF(AD4&gt;AF4,"○",IF(AD4=AF4,"△","●")))</f>
      </c>
      <c r="AD4" s="46"/>
      <c r="AE4" s="23" t="s">
        <v>21</v>
      </c>
      <c r="AF4" s="46"/>
      <c r="AG4" s="6">
        <f>IF(AH4="","",IF(AH4&gt;AJ4,"○",IF(AH4=AJ4,"△","●")))</f>
      </c>
      <c r="AH4" s="46"/>
      <c r="AI4" s="23" t="s">
        <v>21</v>
      </c>
      <c r="AJ4" s="46"/>
      <c r="AK4" s="6">
        <f>IF(AL4="","",IF(AL4&gt;AN4,"○",IF(AL4=AN4,"△","●")))</f>
      </c>
      <c r="AL4" s="46"/>
      <c r="AM4" s="23" t="s">
        <v>21</v>
      </c>
      <c r="AN4" s="46"/>
      <c r="AO4" s="6">
        <f aca="true" t="shared" si="3" ref="AO4:AO21">IF(AP4="","",IF(AP4&gt;AR4,"○",IF(AP4=AR4,"△","●")))</f>
      </c>
      <c r="AP4" s="46"/>
      <c r="AQ4" s="23" t="s">
        <v>21</v>
      </c>
      <c r="AR4" s="46"/>
      <c r="AS4" s="6">
        <f>IF(AT4="","",IF(AT4&gt;AV4,"○",IF(AT4=AV4,"△","●")))</f>
      </c>
      <c r="AT4" s="46"/>
      <c r="AU4" s="23" t="s">
        <v>0</v>
      </c>
      <c r="AV4" s="46"/>
      <c r="AW4" s="6">
        <f aca="true" t="shared" si="4" ref="AW4:AW21">IF(AX4="","",IF(AX4&gt;AZ4,"○",IF(AX4=AZ4,"△","●")))</f>
      </c>
      <c r="AX4" s="46"/>
      <c r="AY4" s="23" t="s">
        <v>0</v>
      </c>
      <c r="AZ4" s="46"/>
      <c r="BA4" s="62">
        <f>+BB4*3+BD4</f>
        <v>0</v>
      </c>
      <c r="BB4" s="58">
        <f>COUNTIF(E4:AZ5,"○")</f>
        <v>0</v>
      </c>
      <c r="BC4" s="58">
        <f>COUNTIF(E4:AZ5,"●")</f>
        <v>0</v>
      </c>
      <c r="BD4" s="58">
        <f>COUNTIF(E4:AZ5,"△")</f>
        <v>0</v>
      </c>
      <c r="BE4" s="58">
        <f>SUM(F4:F5,J4:J5,N4:N5,R4:R5,V4:V5,Z4:Z5,AD4:AD5,AH4:AH5,AP4:AP5,AL4:AL5,AT4:AT5,AX4:AX5)</f>
        <v>0</v>
      </c>
      <c r="BF4" s="60">
        <f>SUM(H4:H5,L4:L5,P4:P5,T4:T5,X4:X5,AB4:AB5,AF4:AF5,AJ4:AJ5,AR4:AR5,AN4:AN5,AV4:AV5,AZ4:AZ5)</f>
        <v>0</v>
      </c>
      <c r="BG4" s="60">
        <f>SUM(BW4:BX5)</f>
        <v>0</v>
      </c>
      <c r="BH4" s="58">
        <f>+BA4*100000000+BB4*1000000-BC4*10000+BE4*100-BF4+BI4*0.1</f>
        <v>0</v>
      </c>
      <c r="BI4" s="58"/>
      <c r="BK4" s="24">
        <f>+BL4*3+BN4</f>
        <v>0</v>
      </c>
      <c r="BL4" s="25">
        <f>COUNTIF(E4:AZ4,"○")</f>
        <v>0</v>
      </c>
      <c r="BM4" s="25">
        <f>COUNTIF(E4:AZ4,"●")</f>
        <v>0</v>
      </c>
      <c r="BN4" s="25">
        <f>COUNTIF(E4:AZ4,"△")</f>
        <v>0</v>
      </c>
      <c r="BO4" s="26">
        <f>SUM(F4,J4,N4,R4,V4,Z4,AD4,AH4,AP4,AL4,AT4,AX4)</f>
        <v>0</v>
      </c>
      <c r="BP4" s="27">
        <f>SUM(H4,L4,P4,T4,X4,AB4,AF4,AJ4,AR4,AN4,AV4,AZ4)</f>
        <v>0</v>
      </c>
      <c r="BQ4" s="25"/>
      <c r="BR4" s="25">
        <f>+$BK4*100000000+$BL4*1000000-$BM4*10000+$BO4*100-$BP4</f>
        <v>0</v>
      </c>
      <c r="BS4" s="25"/>
      <c r="BT4" s="67">
        <f>RANK(BF4,BF$4:BF$27,1)</f>
        <v>1</v>
      </c>
      <c r="BU4" s="28">
        <f>RANK(BP4,$BP$4:$BP$27,1)</f>
        <v>1</v>
      </c>
      <c r="BW4" s="29">
        <v>0</v>
      </c>
      <c r="BX4" s="30"/>
      <c r="BY4" s="67">
        <f>RANK(BG4,BG$4:BG$27,1)</f>
        <v>1</v>
      </c>
      <c r="BZ4" s="28">
        <f>RANK(BW4,$BW$4:$BW$27,1)</f>
        <v>1</v>
      </c>
    </row>
    <row r="5" spans="1:78" ht="18.75" customHeight="1">
      <c r="A5" s="78"/>
      <c r="B5" s="68"/>
      <c r="C5" s="22">
        <f>RANK(BS5,BS$4:BS$27)</f>
        <v>1</v>
      </c>
      <c r="D5" s="74"/>
      <c r="E5" s="64"/>
      <c r="F5" s="65"/>
      <c r="G5" s="65"/>
      <c r="H5" s="66"/>
      <c r="I5" s="6">
        <f>IF(J5="","",IF(J5&gt;L5,"○",IF(J5=L5,"△","●")))</f>
      </c>
      <c r="J5" s="46"/>
      <c r="K5" s="23" t="s">
        <v>21</v>
      </c>
      <c r="L5" s="46"/>
      <c r="M5" s="6">
        <f>IF(N5="","",IF(N5&gt;P5,"○",IF(N5=P5,"△","●")))</f>
      </c>
      <c r="N5" s="46"/>
      <c r="O5" s="23" t="s">
        <v>21</v>
      </c>
      <c r="P5" s="46"/>
      <c r="Q5" s="6">
        <f t="shared" si="1"/>
      </c>
      <c r="R5" s="46"/>
      <c r="S5" s="23" t="s">
        <v>21</v>
      </c>
      <c r="T5" s="46"/>
      <c r="U5" s="6">
        <f aca="true" t="shared" si="5" ref="U5:U11">IF(V5="","",IF(V5&gt;X5,"○",IF(V5=X5,"△","●")))</f>
      </c>
      <c r="V5" s="46"/>
      <c r="W5" s="23" t="s">
        <v>21</v>
      </c>
      <c r="X5" s="46"/>
      <c r="Y5" s="6">
        <f aca="true" t="shared" si="6" ref="Y5:Y11">IF(Z5="","",IF(Z5&gt;AB5,"○",IF(Z5=AB5,"△","●")))</f>
      </c>
      <c r="Z5" s="46"/>
      <c r="AA5" s="23" t="s">
        <v>21</v>
      </c>
      <c r="AB5" s="46"/>
      <c r="AC5" s="6">
        <f>IF(AD5="","",IF(AD5&gt;AF5,"○",IF(AD5=AF5,"△","●")))</f>
      </c>
      <c r="AD5" s="46"/>
      <c r="AE5" s="23" t="s">
        <v>21</v>
      </c>
      <c r="AF5" s="46"/>
      <c r="AG5" s="6">
        <f>IF(AH5="","",IF(AH5&gt;AJ5,"○",IF(AH5=AJ5,"△","●")))</f>
      </c>
      <c r="AH5" s="46"/>
      <c r="AI5" s="23" t="s">
        <v>21</v>
      </c>
      <c r="AJ5" s="46"/>
      <c r="AK5" s="6">
        <f aca="true" t="shared" si="7" ref="AK5:AK19">IF(AL5="","",IF(AL5&gt;AN5,"○",IF(AL5=AN5,"△","●")))</f>
      </c>
      <c r="AL5" s="46"/>
      <c r="AM5" s="23" t="s">
        <v>21</v>
      </c>
      <c r="AN5" s="46"/>
      <c r="AO5" s="6">
        <f t="shared" si="3"/>
      </c>
      <c r="AP5" s="46"/>
      <c r="AQ5" s="23" t="s">
        <v>21</v>
      </c>
      <c r="AR5" s="46"/>
      <c r="AS5" s="6">
        <f aca="true" t="shared" si="8" ref="AS5:AS19">IF(AT5="","",IF(AT5&gt;AV5,"○",IF(AT5=AV5,"△","●")))</f>
      </c>
      <c r="AT5" s="46"/>
      <c r="AU5" s="23" t="s">
        <v>0</v>
      </c>
      <c r="AV5" s="46"/>
      <c r="AW5" s="6">
        <f t="shared" si="4"/>
      </c>
      <c r="AX5" s="46"/>
      <c r="AY5" s="23" t="s">
        <v>0</v>
      </c>
      <c r="AZ5" s="46"/>
      <c r="BA5" s="63"/>
      <c r="BB5" s="59"/>
      <c r="BC5" s="59"/>
      <c r="BD5" s="59"/>
      <c r="BE5" s="59"/>
      <c r="BF5" s="61"/>
      <c r="BG5" s="68"/>
      <c r="BH5" s="59"/>
      <c r="BI5" s="59"/>
      <c r="BK5" s="31">
        <f aca="true" t="shared" si="9" ref="BK5:BK27">+BL5*3+BN5</f>
        <v>0</v>
      </c>
      <c r="BL5" s="25">
        <f aca="true" t="shared" si="10" ref="BL5:BL27">COUNTIF(E5:AZ5,"○")</f>
        <v>0</v>
      </c>
      <c r="BM5" s="25">
        <f aca="true" t="shared" si="11" ref="BM5:BM27">COUNTIF(E5:AZ5,"●")</f>
        <v>0</v>
      </c>
      <c r="BN5" s="25">
        <f aca="true" t="shared" si="12" ref="BN5:BN27">COUNTIF(E5:AZ5,"△")</f>
        <v>0</v>
      </c>
      <c r="BO5" s="26">
        <f aca="true" t="shared" si="13" ref="BO5:BO26">SUM(F5,J5,N5,R5,V5,Z5,AD5,AH5,AP5,AL5,AT5,AX5)</f>
        <v>0</v>
      </c>
      <c r="BP5" s="27"/>
      <c r="BQ5" s="25">
        <f>SUM(H5,L5,P5,T5,X5,AB5,AF5,AJ5,AR5,AN5,AV5,AZ5)</f>
        <v>0</v>
      </c>
      <c r="BR5" s="25"/>
      <c r="BS5" s="25">
        <f>+$BK5*100000000+$BL5*1000000-$BM5*10000+$BO5*100-$BQ5</f>
        <v>0</v>
      </c>
      <c r="BT5" s="67"/>
      <c r="BU5" s="32">
        <f>RANK(BQ5,$BQ$4:$BQ$27,1)</f>
        <v>1</v>
      </c>
      <c r="BW5" s="29"/>
      <c r="BX5" s="30">
        <v>0</v>
      </c>
      <c r="BY5" s="67"/>
      <c r="BZ5" s="32">
        <f>RANK(BX5,$BX$4:$BX$27,1)</f>
        <v>1</v>
      </c>
    </row>
    <row r="6" spans="1:78" ht="18.75" customHeight="1">
      <c r="A6" s="78">
        <f>3*(22-SUM(BB6:BD7))+BA6</f>
        <v>66</v>
      </c>
      <c r="B6" s="60">
        <f>RANK(BH6,BH$4:BH$27)</f>
        <v>1</v>
      </c>
      <c r="C6" s="22">
        <f>RANK(BR6,BR$4:BR$27)</f>
        <v>1</v>
      </c>
      <c r="D6" s="58" t="s">
        <v>56</v>
      </c>
      <c r="E6" s="6">
        <f>IF(F6="","",IF(F6&gt;H6,"○",IF(F6=H6,"△","●")))</f>
      </c>
      <c r="F6" s="23">
        <f>IF(L4="","",L4)</f>
      </c>
      <c r="G6" s="23" t="s">
        <v>21</v>
      </c>
      <c r="H6" s="23">
        <f>IF(J4="","",J4)</f>
      </c>
      <c r="I6" s="64"/>
      <c r="J6" s="65"/>
      <c r="K6" s="65"/>
      <c r="L6" s="66"/>
      <c r="M6" s="6">
        <f>IF(N6="","",IF(N6&gt;P6,"○",IF(N6=P6,"△","●")))</f>
      </c>
      <c r="N6" s="46"/>
      <c r="O6" s="23" t="s">
        <v>21</v>
      </c>
      <c r="P6" s="46"/>
      <c r="Q6" s="6">
        <f t="shared" si="1"/>
      </c>
      <c r="R6" s="46"/>
      <c r="S6" s="23" t="s">
        <v>21</v>
      </c>
      <c r="T6" s="46"/>
      <c r="U6" s="6">
        <f t="shared" si="5"/>
      </c>
      <c r="V6" s="46"/>
      <c r="W6" s="23" t="s">
        <v>21</v>
      </c>
      <c r="X6" s="46"/>
      <c r="Y6" s="6">
        <f t="shared" si="6"/>
      </c>
      <c r="Z6" s="46"/>
      <c r="AA6" s="23" t="s">
        <v>21</v>
      </c>
      <c r="AB6" s="46"/>
      <c r="AC6" s="6">
        <f t="shared" si="2"/>
      </c>
      <c r="AD6" s="46"/>
      <c r="AE6" s="23" t="s">
        <v>21</v>
      </c>
      <c r="AF6" s="46"/>
      <c r="AG6" s="6">
        <f>IF(AH6="","",IF(AH6&gt;AJ6,"○",IF(AH6=AJ6,"△","●")))</f>
      </c>
      <c r="AH6" s="46"/>
      <c r="AI6" s="23" t="s">
        <v>21</v>
      </c>
      <c r="AJ6" s="46"/>
      <c r="AK6" s="6">
        <f t="shared" si="7"/>
      </c>
      <c r="AL6" s="46"/>
      <c r="AM6" s="23" t="s">
        <v>21</v>
      </c>
      <c r="AN6" s="46"/>
      <c r="AO6" s="6">
        <f t="shared" si="3"/>
      </c>
      <c r="AP6" s="46"/>
      <c r="AQ6" s="23" t="s">
        <v>21</v>
      </c>
      <c r="AR6" s="46"/>
      <c r="AS6" s="6">
        <f t="shared" si="8"/>
      </c>
      <c r="AT6" s="46"/>
      <c r="AU6" s="23" t="s">
        <v>0</v>
      </c>
      <c r="AV6" s="46"/>
      <c r="AW6" s="6">
        <f t="shared" si="4"/>
      </c>
      <c r="AX6" s="46"/>
      <c r="AY6" s="23" t="s">
        <v>0</v>
      </c>
      <c r="AZ6" s="46"/>
      <c r="BA6" s="62">
        <f>+BB6*3+BD6</f>
        <v>0</v>
      </c>
      <c r="BB6" s="58">
        <f>COUNTIF(E6:AZ7,"○")</f>
        <v>0</v>
      </c>
      <c r="BC6" s="58">
        <f>COUNTIF(E6:AZ7,"●")</f>
        <v>0</v>
      </c>
      <c r="BD6" s="58">
        <f>COUNTIF(E6:AZ7,"△")</f>
        <v>0</v>
      </c>
      <c r="BE6" s="58">
        <f>SUM(F6:F7,J6:J7,N6:N7,R6:R7,V6:V7,Z6:Z7,AD6:AD7,AH6:AH7,AP6:AP7,AL6:AL7,AT6:AT7,AX6:AX7)</f>
        <v>0</v>
      </c>
      <c r="BF6" s="60">
        <f>SUM(H6:H7,L6:L7,P6:P7,T6:T7,X6:X7,AB6:AB7,AF6:AF7,AJ6:AJ7,AR6:AR7,AN6:AN7,AV6:AV7,AZ6:AZ7)</f>
        <v>0</v>
      </c>
      <c r="BG6" s="60">
        <f>SUM(BW6:BX7)</f>
        <v>0</v>
      </c>
      <c r="BH6" s="58">
        <f>+BA6*100000000+BB6*1000000-BC6*10000+BE6*100-BF6+BI6*0.1</f>
        <v>0</v>
      </c>
      <c r="BI6" s="58"/>
      <c r="BK6" s="24">
        <f t="shared" si="9"/>
        <v>0</v>
      </c>
      <c r="BL6" s="25">
        <f t="shared" si="10"/>
        <v>0</v>
      </c>
      <c r="BM6" s="25">
        <f t="shared" si="11"/>
        <v>0</v>
      </c>
      <c r="BN6" s="25">
        <f t="shared" si="12"/>
        <v>0</v>
      </c>
      <c r="BO6" s="26">
        <f t="shared" si="13"/>
        <v>0</v>
      </c>
      <c r="BP6" s="27">
        <f>SUM(H6,L6,P6,T6,X6,AB6,AF6,AJ6,AR6,AN6,AV6,AZ6)</f>
        <v>0</v>
      </c>
      <c r="BQ6" s="25"/>
      <c r="BR6" s="25">
        <f>+$BK6*100000000+$BL6*1000000-$BM6*10000+$BO6*100-$BP6</f>
        <v>0</v>
      </c>
      <c r="BS6" s="25"/>
      <c r="BT6" s="67">
        <f>RANK(BF6,BF$4:BF$27,1)</f>
        <v>1</v>
      </c>
      <c r="BU6" s="28">
        <f>RANK(BP6,$BP$4:$BP$27,1)</f>
        <v>1</v>
      </c>
      <c r="BW6" s="29">
        <v>0</v>
      </c>
      <c r="BX6" s="30"/>
      <c r="BY6" s="67">
        <f>RANK(BG6,BG$4:BG$27,1)</f>
        <v>1</v>
      </c>
      <c r="BZ6" s="28">
        <f>RANK(BW6,$BW$4:$BW$27,1)</f>
        <v>1</v>
      </c>
    </row>
    <row r="7" spans="1:78" ht="18.75" customHeight="1">
      <c r="A7" s="78"/>
      <c r="B7" s="68"/>
      <c r="C7" s="22">
        <f>RANK(BS7,BS$4:BS$27)</f>
        <v>1</v>
      </c>
      <c r="D7" s="74"/>
      <c r="E7" s="6">
        <f aca="true" t="shared" si="14" ref="E7:E23">IF(F7="","",IF(F7&gt;H7,"○",IF(F7=H7,"△","●")))</f>
      </c>
      <c r="F7" s="23">
        <f>IF(L5="","",L5)</f>
      </c>
      <c r="G7" s="23" t="s">
        <v>29</v>
      </c>
      <c r="H7" s="23">
        <f>IF(J5="","",J5)</f>
      </c>
      <c r="I7" s="64"/>
      <c r="J7" s="65"/>
      <c r="K7" s="65"/>
      <c r="L7" s="66"/>
      <c r="M7" s="6">
        <f>IF(N7="","",IF(N7&gt;P7,"○",IF(N7=P7,"△","●")))</f>
      </c>
      <c r="N7" s="46"/>
      <c r="O7" s="23" t="s">
        <v>21</v>
      </c>
      <c r="P7" s="46"/>
      <c r="Q7" s="6">
        <f t="shared" si="1"/>
      </c>
      <c r="R7" s="46"/>
      <c r="S7" s="23" t="s">
        <v>21</v>
      </c>
      <c r="T7" s="46"/>
      <c r="U7" s="6">
        <f t="shared" si="5"/>
      </c>
      <c r="V7" s="46"/>
      <c r="W7" s="23" t="s">
        <v>21</v>
      </c>
      <c r="X7" s="46"/>
      <c r="Y7" s="6">
        <f t="shared" si="6"/>
      </c>
      <c r="Z7" s="46"/>
      <c r="AA7" s="23" t="s">
        <v>21</v>
      </c>
      <c r="AB7" s="46"/>
      <c r="AC7" s="6">
        <f>IF(AD7="","",IF(AD7&gt;AF7,"○",IF(AD7=AF7,"△","●")))</f>
      </c>
      <c r="AD7" s="46"/>
      <c r="AE7" s="23" t="s">
        <v>21</v>
      </c>
      <c r="AF7" s="46"/>
      <c r="AG7" s="6">
        <f aca="true" t="shared" si="15" ref="AG7:AG15">IF(AH7="","",IF(AH7&gt;AJ7,"○",IF(AH7=AJ7,"△","●")))</f>
      </c>
      <c r="AH7" s="46"/>
      <c r="AI7" s="23" t="s">
        <v>21</v>
      </c>
      <c r="AJ7" s="46"/>
      <c r="AK7" s="6">
        <f t="shared" si="7"/>
      </c>
      <c r="AL7" s="46"/>
      <c r="AM7" s="23" t="s">
        <v>21</v>
      </c>
      <c r="AN7" s="46"/>
      <c r="AO7" s="6">
        <f t="shared" si="3"/>
      </c>
      <c r="AP7" s="46"/>
      <c r="AQ7" s="23" t="s">
        <v>21</v>
      </c>
      <c r="AR7" s="46"/>
      <c r="AS7" s="6">
        <f t="shared" si="8"/>
      </c>
      <c r="AT7" s="46"/>
      <c r="AU7" s="23" t="s">
        <v>0</v>
      </c>
      <c r="AV7" s="46"/>
      <c r="AW7" s="6">
        <f t="shared" si="4"/>
      </c>
      <c r="AX7" s="46"/>
      <c r="AY7" s="23" t="s">
        <v>0</v>
      </c>
      <c r="AZ7" s="46"/>
      <c r="BA7" s="63"/>
      <c r="BB7" s="59"/>
      <c r="BC7" s="59"/>
      <c r="BD7" s="59"/>
      <c r="BE7" s="59"/>
      <c r="BF7" s="61"/>
      <c r="BG7" s="68"/>
      <c r="BH7" s="59"/>
      <c r="BI7" s="59"/>
      <c r="BK7" s="31">
        <f t="shared" si="9"/>
        <v>0</v>
      </c>
      <c r="BL7" s="25">
        <f t="shared" si="10"/>
        <v>0</v>
      </c>
      <c r="BM7" s="25">
        <f t="shared" si="11"/>
        <v>0</v>
      </c>
      <c r="BN7" s="25">
        <f t="shared" si="12"/>
        <v>0</v>
      </c>
      <c r="BO7" s="26">
        <f t="shared" si="13"/>
        <v>0</v>
      </c>
      <c r="BP7" s="27"/>
      <c r="BQ7" s="25">
        <f>SUM(H7,L7,P7,T7,X7,AB7,AF7,AJ7,AR7,AN7,AV7,AZ7)</f>
        <v>0</v>
      </c>
      <c r="BR7" s="25"/>
      <c r="BS7" s="25">
        <f>+$BK7*100000000+$BL7*1000000-$BM7*10000+$BO7*100-$BQ7</f>
        <v>0</v>
      </c>
      <c r="BT7" s="67"/>
      <c r="BU7" s="32">
        <f>RANK(BQ7,$BQ$4:$BQ$27,1)</f>
        <v>1</v>
      </c>
      <c r="BW7" s="29"/>
      <c r="BX7" s="30">
        <v>0</v>
      </c>
      <c r="BY7" s="67"/>
      <c r="BZ7" s="32">
        <f>RANK(BX7,$BX$4:$BX$27,1)</f>
        <v>1</v>
      </c>
    </row>
    <row r="8" spans="1:78" ht="18.75" customHeight="1">
      <c r="A8" s="78">
        <f>3*(22-SUM(BB8:BD9))+BA8</f>
        <v>66</v>
      </c>
      <c r="B8" s="60">
        <f>RANK(BH8,BH$4:BH$27)</f>
        <v>1</v>
      </c>
      <c r="C8" s="22">
        <f>RANK(BR8,BR$4:BR$27)</f>
        <v>1</v>
      </c>
      <c r="D8" s="58" t="s">
        <v>51</v>
      </c>
      <c r="E8" s="6">
        <f t="shared" si="14"/>
      </c>
      <c r="F8" s="23">
        <f>IF(P4="","",P4)</f>
      </c>
      <c r="G8" s="23" t="s">
        <v>21</v>
      </c>
      <c r="H8" s="23">
        <f>IF(N4="","",N4)</f>
      </c>
      <c r="I8" s="6">
        <f>IF(J8="","",IF(J8&gt;L8,"○",IF(J8=L8,"△","●")))</f>
      </c>
      <c r="J8" s="23">
        <f>IF(P6="","",P6)</f>
      </c>
      <c r="K8" s="23" t="s">
        <v>29</v>
      </c>
      <c r="L8" s="23">
        <f>IF(N6="","",N6)</f>
      </c>
      <c r="M8" s="64"/>
      <c r="N8" s="65"/>
      <c r="O8" s="65"/>
      <c r="P8" s="66"/>
      <c r="Q8" s="6">
        <f t="shared" si="1"/>
      </c>
      <c r="R8" s="46"/>
      <c r="S8" s="23" t="s">
        <v>22</v>
      </c>
      <c r="T8" s="46"/>
      <c r="U8" s="6">
        <f t="shared" si="5"/>
      </c>
      <c r="V8" s="46"/>
      <c r="W8" s="23" t="s">
        <v>22</v>
      </c>
      <c r="X8" s="46"/>
      <c r="Y8" s="6">
        <f t="shared" si="6"/>
      </c>
      <c r="Z8" s="46"/>
      <c r="AA8" s="23" t="s">
        <v>22</v>
      </c>
      <c r="AB8" s="46"/>
      <c r="AC8" s="6">
        <f t="shared" si="2"/>
      </c>
      <c r="AD8" s="46"/>
      <c r="AE8" s="23" t="s">
        <v>22</v>
      </c>
      <c r="AF8" s="46"/>
      <c r="AG8" s="6">
        <f t="shared" si="15"/>
      </c>
      <c r="AH8" s="46"/>
      <c r="AI8" s="23" t="s">
        <v>22</v>
      </c>
      <c r="AJ8" s="46"/>
      <c r="AK8" s="6">
        <f t="shared" si="7"/>
      </c>
      <c r="AL8" s="46"/>
      <c r="AM8" s="23" t="s">
        <v>21</v>
      </c>
      <c r="AN8" s="46"/>
      <c r="AO8" s="6">
        <f t="shared" si="3"/>
      </c>
      <c r="AP8" s="46"/>
      <c r="AQ8" s="23" t="s">
        <v>22</v>
      </c>
      <c r="AR8" s="46"/>
      <c r="AS8" s="6">
        <f t="shared" si="8"/>
      </c>
      <c r="AT8" s="46"/>
      <c r="AU8" s="23" t="s">
        <v>0</v>
      </c>
      <c r="AV8" s="46"/>
      <c r="AW8" s="6">
        <f t="shared" si="4"/>
      </c>
      <c r="AX8" s="46"/>
      <c r="AY8" s="23" t="s">
        <v>0</v>
      </c>
      <c r="AZ8" s="46"/>
      <c r="BA8" s="62">
        <f>+BB8*3+BD8</f>
        <v>0</v>
      </c>
      <c r="BB8" s="58">
        <f>COUNTIF(E8:AZ9,"○")</f>
        <v>0</v>
      </c>
      <c r="BC8" s="58">
        <f>COUNTIF(E8:AZ9,"●")</f>
        <v>0</v>
      </c>
      <c r="BD8" s="58">
        <f>COUNTIF(E8:AZ9,"△")</f>
        <v>0</v>
      </c>
      <c r="BE8" s="58">
        <f>SUM(F8:F9,J8:J9,N8:N9,R8:R9,V8:V9,Z8:Z9,AD8:AD9,AH8:AH9,AP8:AP9,AL8:AL9,AT8:AT9,AX8:AX9)</f>
        <v>0</v>
      </c>
      <c r="BF8" s="60">
        <f>SUM(H8:H9,L8:L9,P8:P9,T8:T9,X8:X9,AB8:AB9,AF8:AF9,AJ8:AJ9,AR8:AR9,AN8:AN9,AV8:AV9,AZ8:AZ9)</f>
        <v>0</v>
      </c>
      <c r="BG8" s="60">
        <f>SUM(BW8:BX9)</f>
        <v>0</v>
      </c>
      <c r="BH8" s="58">
        <f>+BA8*100000000+BB8*1000000-BC8*10000+BE8*100-BF8+BI8*0.1</f>
        <v>0</v>
      </c>
      <c r="BI8" s="58"/>
      <c r="BK8" s="24">
        <f t="shared" si="9"/>
        <v>0</v>
      </c>
      <c r="BL8" s="25">
        <f t="shared" si="10"/>
        <v>0</v>
      </c>
      <c r="BM8" s="25">
        <f t="shared" si="11"/>
        <v>0</v>
      </c>
      <c r="BN8" s="25">
        <f t="shared" si="12"/>
        <v>0</v>
      </c>
      <c r="BO8" s="26">
        <f t="shared" si="13"/>
        <v>0</v>
      </c>
      <c r="BP8" s="27">
        <f>SUM(H8,L8,P8,T8,X8,AB8,AF8,AJ8,AR8,AN8,AV8,AZ8)</f>
        <v>0</v>
      </c>
      <c r="BQ8" s="25"/>
      <c r="BR8" s="25">
        <f>+$BK8*100000000+$BL8*1000000-$BM8*10000+$BO8*100-$BP8</f>
        <v>0</v>
      </c>
      <c r="BS8" s="25"/>
      <c r="BT8" s="67">
        <f>RANK(BF8,BF$4:BF$27,1)</f>
        <v>1</v>
      </c>
      <c r="BU8" s="28">
        <f>RANK(BP8,$BP$4:$BP$27,1)</f>
        <v>1</v>
      </c>
      <c r="BW8" s="29">
        <v>0</v>
      </c>
      <c r="BX8" s="30"/>
      <c r="BY8" s="67">
        <f>RANK(BG8,BG$4:BG$27,1)</f>
        <v>1</v>
      </c>
      <c r="BZ8" s="28">
        <f>RANK(BW8,$BW$4:$BW$27,1)</f>
        <v>1</v>
      </c>
    </row>
    <row r="9" spans="1:78" ht="18.75" customHeight="1">
      <c r="A9" s="78"/>
      <c r="B9" s="68"/>
      <c r="C9" s="22">
        <f>RANK(BS9,BS$4:BS$27)</f>
        <v>1</v>
      </c>
      <c r="D9" s="74"/>
      <c r="E9" s="6">
        <f t="shared" si="14"/>
      </c>
      <c r="F9" s="23">
        <f>IF(P5="","",P5)</f>
      </c>
      <c r="G9" s="23" t="s">
        <v>29</v>
      </c>
      <c r="H9" s="23">
        <f>IF(N5="","",N5)</f>
      </c>
      <c r="I9" s="6">
        <f aca="true" t="shared" si="16" ref="I9:I23">IF(J9="","",IF(J9&gt;L9,"○",IF(J9=L9,"△","●")))</f>
      </c>
      <c r="J9" s="23">
        <f>IF(P7="","",P7)</f>
      </c>
      <c r="K9" s="23" t="s">
        <v>29</v>
      </c>
      <c r="L9" s="23">
        <f>IF(N7="","",N7)</f>
      </c>
      <c r="M9" s="64"/>
      <c r="N9" s="65"/>
      <c r="O9" s="65"/>
      <c r="P9" s="66"/>
      <c r="Q9" s="6">
        <f t="shared" si="1"/>
      </c>
      <c r="R9" s="46"/>
      <c r="S9" s="23" t="s">
        <v>22</v>
      </c>
      <c r="T9" s="46"/>
      <c r="U9" s="6">
        <f t="shared" si="5"/>
      </c>
      <c r="V9" s="46"/>
      <c r="W9" s="23" t="s">
        <v>22</v>
      </c>
      <c r="X9" s="46"/>
      <c r="Y9" s="6">
        <f t="shared" si="6"/>
      </c>
      <c r="Z9" s="46"/>
      <c r="AA9" s="23" t="s">
        <v>22</v>
      </c>
      <c r="AB9" s="46"/>
      <c r="AC9" s="6">
        <f t="shared" si="2"/>
      </c>
      <c r="AD9" s="46"/>
      <c r="AE9" s="23" t="s">
        <v>22</v>
      </c>
      <c r="AF9" s="46"/>
      <c r="AG9" s="6">
        <f t="shared" si="15"/>
      </c>
      <c r="AH9" s="46"/>
      <c r="AI9" s="23" t="s">
        <v>22</v>
      </c>
      <c r="AJ9" s="46"/>
      <c r="AK9" s="6">
        <f t="shared" si="7"/>
      </c>
      <c r="AL9" s="46"/>
      <c r="AM9" s="23" t="s">
        <v>21</v>
      </c>
      <c r="AN9" s="46"/>
      <c r="AO9" s="6">
        <f t="shared" si="3"/>
      </c>
      <c r="AP9" s="46"/>
      <c r="AQ9" s="23" t="s">
        <v>22</v>
      </c>
      <c r="AR9" s="46"/>
      <c r="AS9" s="6">
        <f t="shared" si="8"/>
      </c>
      <c r="AT9" s="46"/>
      <c r="AU9" s="23" t="s">
        <v>0</v>
      </c>
      <c r="AV9" s="46"/>
      <c r="AW9" s="6">
        <f t="shared" si="4"/>
      </c>
      <c r="AX9" s="46"/>
      <c r="AY9" s="23" t="s">
        <v>0</v>
      </c>
      <c r="AZ9" s="46"/>
      <c r="BA9" s="63"/>
      <c r="BB9" s="59"/>
      <c r="BC9" s="59"/>
      <c r="BD9" s="59"/>
      <c r="BE9" s="59"/>
      <c r="BF9" s="61"/>
      <c r="BG9" s="68"/>
      <c r="BH9" s="59"/>
      <c r="BI9" s="59"/>
      <c r="BK9" s="31">
        <f t="shared" si="9"/>
        <v>0</v>
      </c>
      <c r="BL9" s="25">
        <f t="shared" si="10"/>
        <v>0</v>
      </c>
      <c r="BM9" s="25">
        <f t="shared" si="11"/>
        <v>0</v>
      </c>
      <c r="BN9" s="25">
        <f t="shared" si="12"/>
        <v>0</v>
      </c>
      <c r="BO9" s="26">
        <f t="shared" si="13"/>
        <v>0</v>
      </c>
      <c r="BP9" s="27"/>
      <c r="BQ9" s="25">
        <f>SUM(H9,L9,P9,T9,X9,AB9,AF9,AJ9,AR9,AN9,AV9,AZ9)</f>
        <v>0</v>
      </c>
      <c r="BR9" s="25"/>
      <c r="BS9" s="25">
        <f>+$BK9*100000000+$BL9*1000000-$BM9*10000+$BO9*100-$BQ9</f>
        <v>0</v>
      </c>
      <c r="BT9" s="67"/>
      <c r="BU9" s="32">
        <f>RANK(BQ9,$BQ$4:$BQ$27,1)</f>
        <v>1</v>
      </c>
      <c r="BW9" s="29"/>
      <c r="BX9" s="30">
        <v>0</v>
      </c>
      <c r="BY9" s="67"/>
      <c r="BZ9" s="32">
        <f>RANK(BX9,$BX$4:$BX$27,1)</f>
        <v>1</v>
      </c>
    </row>
    <row r="10" spans="1:78" ht="18.75" customHeight="1">
      <c r="A10" s="78">
        <f>3*(22-SUM(BB10:BD11))+BA10</f>
        <v>66</v>
      </c>
      <c r="B10" s="60">
        <f>RANK(BH10,BH$4:BH$27)</f>
        <v>1</v>
      </c>
      <c r="C10" s="22">
        <f>RANK(BR10,BR$4:BR$27)</f>
        <v>1</v>
      </c>
      <c r="D10" s="58" t="s">
        <v>3</v>
      </c>
      <c r="E10" s="6">
        <f t="shared" si="14"/>
      </c>
      <c r="F10" s="23">
        <f>IF(T4="","",T4)</f>
      </c>
      <c r="G10" s="23" t="s">
        <v>21</v>
      </c>
      <c r="H10" s="23">
        <f>IF(R4="","",R4)</f>
      </c>
      <c r="I10" s="6">
        <f t="shared" si="16"/>
      </c>
      <c r="J10" s="23">
        <f>IF(T6="","",T6)</f>
      </c>
      <c r="K10" s="23" t="s">
        <v>29</v>
      </c>
      <c r="L10" s="23">
        <f>IF(R6="","",R6)</f>
      </c>
      <c r="M10" s="6">
        <f>IF(N10="","",IF(N10&gt;P10,"○",IF(N10=P10,"△","●")))</f>
      </c>
      <c r="N10" s="23">
        <f>IF(T8="","",T8)</f>
      </c>
      <c r="O10" s="23" t="s">
        <v>29</v>
      </c>
      <c r="P10" s="23">
        <f>IF(R8="","",R8)</f>
      </c>
      <c r="Q10" s="64"/>
      <c r="R10" s="65"/>
      <c r="S10" s="65"/>
      <c r="T10" s="66"/>
      <c r="U10" s="6">
        <f t="shared" si="5"/>
      </c>
      <c r="V10" s="46"/>
      <c r="W10" s="23" t="s">
        <v>22</v>
      </c>
      <c r="X10" s="46"/>
      <c r="Y10" s="6">
        <f t="shared" si="6"/>
      </c>
      <c r="Z10" s="46"/>
      <c r="AA10" s="23" t="s">
        <v>22</v>
      </c>
      <c r="AB10" s="46"/>
      <c r="AC10" s="6">
        <f t="shared" si="2"/>
      </c>
      <c r="AD10" s="46"/>
      <c r="AE10" s="23" t="s">
        <v>22</v>
      </c>
      <c r="AF10" s="46"/>
      <c r="AG10" s="6">
        <f t="shared" si="15"/>
      </c>
      <c r="AH10" s="46"/>
      <c r="AI10" s="23" t="s">
        <v>22</v>
      </c>
      <c r="AJ10" s="46"/>
      <c r="AK10" s="6">
        <f t="shared" si="7"/>
      </c>
      <c r="AL10" s="46"/>
      <c r="AM10" s="23" t="s">
        <v>21</v>
      </c>
      <c r="AN10" s="46"/>
      <c r="AO10" s="6">
        <f t="shared" si="3"/>
      </c>
      <c r="AP10" s="46"/>
      <c r="AQ10" s="23" t="s">
        <v>23</v>
      </c>
      <c r="AR10" s="46"/>
      <c r="AS10" s="6">
        <f t="shared" si="8"/>
      </c>
      <c r="AT10" s="46"/>
      <c r="AU10" s="23" t="s">
        <v>0</v>
      </c>
      <c r="AV10" s="46"/>
      <c r="AW10" s="6">
        <f t="shared" si="4"/>
      </c>
      <c r="AX10" s="46"/>
      <c r="AY10" s="23" t="s">
        <v>0</v>
      </c>
      <c r="AZ10" s="46"/>
      <c r="BA10" s="62">
        <f>+BB10*3+BD10</f>
        <v>0</v>
      </c>
      <c r="BB10" s="58">
        <f>COUNTIF(E10:AZ11,"○")</f>
        <v>0</v>
      </c>
      <c r="BC10" s="58">
        <f>COUNTIF(E10:AZ11,"●")</f>
        <v>0</v>
      </c>
      <c r="BD10" s="58">
        <f>COUNTIF(E10:AZ11,"△")</f>
        <v>0</v>
      </c>
      <c r="BE10" s="58">
        <f>SUM(F10:F11,J10:J11,N10:N11,R10:R11,V10:V11,Z10:Z11,AD10:AD11,AH10:AH11,AP10:AP11,AL10:AL11,AT10:AT11,AX10:AX11)</f>
        <v>0</v>
      </c>
      <c r="BF10" s="60">
        <f>SUM(H10:H11,L10:L11,P10:P11,T10:T11,X10:X11,AB10:AB11,AF10:AF11,AJ10:AJ11,AR10:AR11,AN10:AN11,AV10:AV11,AZ10:AZ11)</f>
        <v>0</v>
      </c>
      <c r="BG10" s="60">
        <f>SUM(BW10:BX11)</f>
        <v>0</v>
      </c>
      <c r="BH10" s="58">
        <f>+BA10*100000000+BB10*1000000-BC10*10000+BE10*100-BF10+BI10*0.1</f>
        <v>0</v>
      </c>
      <c r="BI10" s="58"/>
      <c r="BK10" s="24">
        <f t="shared" si="9"/>
        <v>0</v>
      </c>
      <c r="BL10" s="25">
        <f t="shared" si="10"/>
        <v>0</v>
      </c>
      <c r="BM10" s="25">
        <f t="shared" si="11"/>
        <v>0</v>
      </c>
      <c r="BN10" s="25">
        <f t="shared" si="12"/>
        <v>0</v>
      </c>
      <c r="BO10" s="26">
        <f t="shared" si="13"/>
        <v>0</v>
      </c>
      <c r="BP10" s="27">
        <f>SUM(H10,L10,P10,T10,X10,AB10,AF10,AJ10,AR10,AN10,AV10,AZ10)</f>
        <v>0</v>
      </c>
      <c r="BQ10" s="25"/>
      <c r="BR10" s="25">
        <f>+$BK10*100000000+$BL10*1000000-$BM10*10000+$BO10*100-$BP10</f>
        <v>0</v>
      </c>
      <c r="BS10" s="25"/>
      <c r="BT10" s="67">
        <f>RANK(BF10,BF$4:BF$27,1)</f>
        <v>1</v>
      </c>
      <c r="BU10" s="28">
        <f>RANK(BP10,$BP$4:$BP$27,1)</f>
        <v>1</v>
      </c>
      <c r="BW10" s="29">
        <v>0</v>
      </c>
      <c r="BX10" s="30"/>
      <c r="BY10" s="67">
        <f>RANK(BG10,BG$4:BG$27,1)</f>
        <v>1</v>
      </c>
      <c r="BZ10" s="28">
        <f>RANK(BW10,$BW$4:$BW$27,1)</f>
        <v>1</v>
      </c>
    </row>
    <row r="11" spans="1:78" ht="18.75" customHeight="1">
      <c r="A11" s="78"/>
      <c r="B11" s="68"/>
      <c r="C11" s="22">
        <f>RANK(BS11,BS$4:BS$27)</f>
        <v>1</v>
      </c>
      <c r="D11" s="59"/>
      <c r="E11" s="6">
        <f t="shared" si="14"/>
      </c>
      <c r="F11" s="23">
        <f>IF(T5="","",T5)</f>
      </c>
      <c r="G11" s="23" t="s">
        <v>29</v>
      </c>
      <c r="H11" s="23">
        <f>IF(R5="","",R5)</f>
      </c>
      <c r="I11" s="6">
        <f t="shared" si="16"/>
      </c>
      <c r="J11" s="23">
        <f>IF(T7="","",T7)</f>
      </c>
      <c r="K11" s="23" t="s">
        <v>29</v>
      </c>
      <c r="L11" s="23">
        <f>IF(R7="","",R7)</f>
      </c>
      <c r="M11" s="6">
        <f aca="true" t="shared" si="17" ref="M11:M23">IF(N11="","",IF(N11&gt;P11,"○",IF(N11=P11,"△","●")))</f>
      </c>
      <c r="N11" s="23">
        <f>IF(T9="","",T9)</f>
      </c>
      <c r="O11" s="23" t="s">
        <v>29</v>
      </c>
      <c r="P11" s="23">
        <f>IF(R9="","",R9)</f>
      </c>
      <c r="Q11" s="64"/>
      <c r="R11" s="65"/>
      <c r="S11" s="65"/>
      <c r="T11" s="66"/>
      <c r="U11" s="6">
        <f t="shared" si="5"/>
      </c>
      <c r="V11" s="46"/>
      <c r="W11" s="23" t="s">
        <v>22</v>
      </c>
      <c r="X11" s="46"/>
      <c r="Y11" s="6">
        <f t="shared" si="6"/>
      </c>
      <c r="Z11" s="46"/>
      <c r="AA11" s="23" t="s">
        <v>22</v>
      </c>
      <c r="AB11" s="46"/>
      <c r="AC11" s="6">
        <f t="shared" si="2"/>
      </c>
      <c r="AD11" s="46"/>
      <c r="AE11" s="23" t="s">
        <v>22</v>
      </c>
      <c r="AF11" s="46"/>
      <c r="AG11" s="6">
        <f t="shared" si="15"/>
      </c>
      <c r="AH11" s="46"/>
      <c r="AI11" s="23" t="s">
        <v>22</v>
      </c>
      <c r="AJ11" s="46"/>
      <c r="AK11" s="6">
        <f t="shared" si="7"/>
      </c>
      <c r="AL11" s="46"/>
      <c r="AM11" s="23" t="s">
        <v>21</v>
      </c>
      <c r="AN11" s="46"/>
      <c r="AO11" s="6">
        <f t="shared" si="3"/>
      </c>
      <c r="AP11" s="46"/>
      <c r="AQ11" s="23" t="s">
        <v>22</v>
      </c>
      <c r="AR11" s="46"/>
      <c r="AS11" s="6">
        <f t="shared" si="8"/>
      </c>
      <c r="AT11" s="46"/>
      <c r="AU11" s="23" t="s">
        <v>0</v>
      </c>
      <c r="AV11" s="46"/>
      <c r="AW11" s="6">
        <f t="shared" si="4"/>
      </c>
      <c r="AX11" s="46"/>
      <c r="AY11" s="23" t="s">
        <v>0</v>
      </c>
      <c r="AZ11" s="46"/>
      <c r="BA11" s="63"/>
      <c r="BB11" s="59"/>
      <c r="BC11" s="59"/>
      <c r="BD11" s="59"/>
      <c r="BE11" s="59"/>
      <c r="BF11" s="61"/>
      <c r="BG11" s="68"/>
      <c r="BH11" s="59"/>
      <c r="BI11" s="59"/>
      <c r="BK11" s="31">
        <f t="shared" si="9"/>
        <v>0</v>
      </c>
      <c r="BL11" s="25">
        <f t="shared" si="10"/>
        <v>0</v>
      </c>
      <c r="BM11" s="25">
        <f t="shared" si="11"/>
        <v>0</v>
      </c>
      <c r="BN11" s="25">
        <f t="shared" si="12"/>
        <v>0</v>
      </c>
      <c r="BO11" s="26">
        <f t="shared" si="13"/>
        <v>0</v>
      </c>
      <c r="BP11" s="27"/>
      <c r="BQ11" s="25">
        <f>SUM(H11,L11,P11,T11,X11,AB11,AF11,AJ11,AR11,AN11,AV11,AZ11)</f>
        <v>0</v>
      </c>
      <c r="BR11" s="25"/>
      <c r="BS11" s="25">
        <f>+$BK11*100000000+$BL11*1000000-$BM11*10000+$BO11*100-$BQ11</f>
        <v>0</v>
      </c>
      <c r="BT11" s="67"/>
      <c r="BU11" s="32">
        <f>RANK(BQ11,$BQ$4:$BQ$27,1)</f>
        <v>1</v>
      </c>
      <c r="BW11" s="29"/>
      <c r="BX11" s="30">
        <v>0</v>
      </c>
      <c r="BY11" s="67"/>
      <c r="BZ11" s="32">
        <f>RANK(BX11,$BX$4:$BX$27,1)</f>
        <v>1</v>
      </c>
    </row>
    <row r="12" spans="1:78" ht="18.75" customHeight="1">
      <c r="A12" s="78">
        <f>3*(22-SUM(BB12:BD13))+BA12</f>
        <v>66</v>
      </c>
      <c r="B12" s="60">
        <f>RANK(BH12,BH$4:BH$27)</f>
        <v>1</v>
      </c>
      <c r="C12" s="22">
        <f>RANK(BR12,BR$4:BR$27)</f>
        <v>1</v>
      </c>
      <c r="D12" s="58" t="s">
        <v>6</v>
      </c>
      <c r="E12" s="6">
        <f t="shared" si="14"/>
      </c>
      <c r="F12" s="23">
        <f>IF(X4="","",X4)</f>
      </c>
      <c r="G12" s="23" t="s">
        <v>21</v>
      </c>
      <c r="H12" s="23">
        <f>IF(V4="","",V4)</f>
      </c>
      <c r="I12" s="6">
        <f t="shared" si="16"/>
      </c>
      <c r="J12" s="23">
        <f>IF(X6="","",X6)</f>
      </c>
      <c r="K12" s="23" t="s">
        <v>29</v>
      </c>
      <c r="L12" s="23">
        <f>IF(V6="","",V6)</f>
      </c>
      <c r="M12" s="6">
        <f t="shared" si="17"/>
      </c>
      <c r="N12" s="23">
        <f>IF(X8="","",X8)</f>
      </c>
      <c r="O12" s="23" t="s">
        <v>29</v>
      </c>
      <c r="P12" s="23">
        <f>IF(V8="","",V8)</f>
      </c>
      <c r="Q12" s="6">
        <f aca="true" t="shared" si="18" ref="Q12:Q19">IF(R12="","",IF(R12&gt;T12,"○",IF(R12=T12,"△","●")))</f>
      </c>
      <c r="R12" s="23">
        <f>IF(X10="","",X10)</f>
      </c>
      <c r="S12" s="23" t="s">
        <v>29</v>
      </c>
      <c r="T12" s="23">
        <f>IF(V10="","",V10)</f>
      </c>
      <c r="U12" s="64"/>
      <c r="V12" s="65"/>
      <c r="W12" s="65"/>
      <c r="X12" s="66"/>
      <c r="Y12" s="6">
        <f>IF(Z12="","",IF(Z12&gt;AB12,"○",IF(Z12=AB12,"△","●")))</f>
      </c>
      <c r="Z12" s="46"/>
      <c r="AA12" s="23" t="s">
        <v>22</v>
      </c>
      <c r="AB12" s="46"/>
      <c r="AC12" s="6">
        <f t="shared" si="2"/>
      </c>
      <c r="AD12" s="46"/>
      <c r="AE12" s="23" t="s">
        <v>22</v>
      </c>
      <c r="AF12" s="46"/>
      <c r="AG12" s="6">
        <f t="shared" si="15"/>
      </c>
      <c r="AH12" s="46"/>
      <c r="AI12" s="23" t="s">
        <v>22</v>
      </c>
      <c r="AJ12" s="46"/>
      <c r="AK12" s="6">
        <f t="shared" si="7"/>
      </c>
      <c r="AL12" s="46"/>
      <c r="AM12" s="23" t="s">
        <v>21</v>
      </c>
      <c r="AN12" s="46"/>
      <c r="AO12" s="6">
        <f t="shared" si="3"/>
      </c>
      <c r="AP12" s="46"/>
      <c r="AQ12" s="23" t="s">
        <v>22</v>
      </c>
      <c r="AR12" s="46"/>
      <c r="AS12" s="6">
        <f t="shared" si="8"/>
      </c>
      <c r="AT12" s="46"/>
      <c r="AU12" s="23" t="s">
        <v>0</v>
      </c>
      <c r="AV12" s="46"/>
      <c r="AW12" s="6">
        <f t="shared" si="4"/>
      </c>
      <c r="AX12" s="46"/>
      <c r="AY12" s="23" t="s">
        <v>0</v>
      </c>
      <c r="AZ12" s="46"/>
      <c r="BA12" s="62">
        <f>+BB12*3+BD12</f>
        <v>0</v>
      </c>
      <c r="BB12" s="58">
        <f>COUNTIF(E12:AZ13,"○")</f>
        <v>0</v>
      </c>
      <c r="BC12" s="58">
        <f>COUNTIF(E12:AZ13,"●")</f>
        <v>0</v>
      </c>
      <c r="BD12" s="58">
        <f>COUNTIF(E12:AZ13,"△")</f>
        <v>0</v>
      </c>
      <c r="BE12" s="58">
        <f>SUM(F12:F13,J12:J13,N12:N13,R12:R13,V12:V13,Z12:Z13,AD12:AD13,AH12:AH13,AP12:AP13,AL12:AL13,AT12:AT13,AX12:AX13)</f>
        <v>0</v>
      </c>
      <c r="BF12" s="60">
        <f>SUM(H12:H13,L12:L13,P12:P13,T12:T13,X12:X13,AB12:AB13,AF12:AF13,AJ12:AJ13,AR12:AR13,AN12:AN13,AV12:AV13,AZ12:AZ13)</f>
        <v>0</v>
      </c>
      <c r="BG12" s="60">
        <f>SUM(BW12:BX13)</f>
        <v>0</v>
      </c>
      <c r="BH12" s="58">
        <f>+BA12*100000000+BB12*1000000-BC12*10000+BE12*100-BF12+BI12*0.1</f>
        <v>0</v>
      </c>
      <c r="BI12" s="58"/>
      <c r="BK12" s="24">
        <f t="shared" si="9"/>
        <v>0</v>
      </c>
      <c r="BL12" s="25">
        <f t="shared" si="10"/>
        <v>0</v>
      </c>
      <c r="BM12" s="25">
        <f t="shared" si="11"/>
        <v>0</v>
      </c>
      <c r="BN12" s="25">
        <f t="shared" si="12"/>
        <v>0</v>
      </c>
      <c r="BO12" s="26">
        <f t="shared" si="13"/>
        <v>0</v>
      </c>
      <c r="BP12" s="27">
        <f>SUM(H12,L12,P12,T12,X12,AB12,AF12,AJ12,AR12,AN12,AV12,AZ12)</f>
        <v>0</v>
      </c>
      <c r="BQ12" s="25"/>
      <c r="BR12" s="25">
        <f>+$BK12*100000000+$BL12*1000000-$BM12*10000+$BO12*100-$BP12</f>
        <v>0</v>
      </c>
      <c r="BS12" s="25"/>
      <c r="BT12" s="67">
        <f>RANK(BF12,BF$4:BF$27,1)</f>
        <v>1</v>
      </c>
      <c r="BU12" s="28">
        <f>RANK(BP12,$BP$4:$BP$27,1)</f>
        <v>1</v>
      </c>
      <c r="BW12" s="29">
        <v>0</v>
      </c>
      <c r="BX12" s="30"/>
      <c r="BY12" s="67">
        <f>RANK(BG12,BG$4:BG$27,1)</f>
        <v>1</v>
      </c>
      <c r="BZ12" s="28">
        <f>RANK(BW12,$BW$4:$BW$27,1)</f>
        <v>1</v>
      </c>
    </row>
    <row r="13" spans="1:78" ht="18.75" customHeight="1">
      <c r="A13" s="78"/>
      <c r="B13" s="68"/>
      <c r="C13" s="22">
        <f>RANK(BS13,BS$4:BS$27)</f>
        <v>1</v>
      </c>
      <c r="D13" s="74"/>
      <c r="E13" s="6">
        <f t="shared" si="14"/>
      </c>
      <c r="F13" s="23">
        <f>IF(X5="","",X5)</f>
      </c>
      <c r="G13" s="23" t="s">
        <v>29</v>
      </c>
      <c r="H13" s="23">
        <f>IF(V5="","",V5)</f>
      </c>
      <c r="I13" s="6">
        <f t="shared" si="16"/>
      </c>
      <c r="J13" s="23">
        <f>IF(X7="","",X7)</f>
      </c>
      <c r="K13" s="23" t="s">
        <v>29</v>
      </c>
      <c r="L13" s="23">
        <f>IF(V7="","",V7)</f>
      </c>
      <c r="M13" s="6">
        <f t="shared" si="17"/>
      </c>
      <c r="N13" s="23">
        <f>IF(X9="","",X9)</f>
      </c>
      <c r="O13" s="23" t="s">
        <v>29</v>
      </c>
      <c r="P13" s="23">
        <f>IF(V9="","",V9)</f>
      </c>
      <c r="Q13" s="6">
        <f t="shared" si="18"/>
      </c>
      <c r="R13" s="23">
        <f>IF(X11="","",X11)</f>
      </c>
      <c r="S13" s="23" t="s">
        <v>29</v>
      </c>
      <c r="T13" s="23">
        <f>IF(V11="","",V11)</f>
      </c>
      <c r="U13" s="64"/>
      <c r="V13" s="65"/>
      <c r="W13" s="65"/>
      <c r="X13" s="66"/>
      <c r="Y13" s="6">
        <f>IF(Z13="","",IF(Z13&gt;AB13,"○",IF(Z13=AB13,"△","●")))</f>
      </c>
      <c r="Z13" s="46"/>
      <c r="AA13" s="23" t="s">
        <v>22</v>
      </c>
      <c r="AB13" s="46"/>
      <c r="AC13" s="6">
        <f t="shared" si="2"/>
      </c>
      <c r="AD13" s="46"/>
      <c r="AE13" s="23" t="s">
        <v>22</v>
      </c>
      <c r="AF13" s="46"/>
      <c r="AG13" s="6">
        <f t="shared" si="15"/>
      </c>
      <c r="AH13" s="46"/>
      <c r="AI13" s="23" t="s">
        <v>22</v>
      </c>
      <c r="AJ13" s="46"/>
      <c r="AK13" s="6">
        <f t="shared" si="7"/>
      </c>
      <c r="AL13" s="46"/>
      <c r="AM13" s="23" t="s">
        <v>21</v>
      </c>
      <c r="AN13" s="46"/>
      <c r="AO13" s="6">
        <f t="shared" si="3"/>
      </c>
      <c r="AP13" s="46"/>
      <c r="AQ13" s="23" t="s">
        <v>22</v>
      </c>
      <c r="AR13" s="46"/>
      <c r="AS13" s="6">
        <f t="shared" si="8"/>
      </c>
      <c r="AT13" s="46"/>
      <c r="AU13" s="23" t="s">
        <v>0</v>
      </c>
      <c r="AV13" s="46"/>
      <c r="AW13" s="6">
        <f t="shared" si="4"/>
      </c>
      <c r="AX13" s="46"/>
      <c r="AY13" s="23" t="s">
        <v>0</v>
      </c>
      <c r="AZ13" s="46"/>
      <c r="BA13" s="63"/>
      <c r="BB13" s="59"/>
      <c r="BC13" s="59"/>
      <c r="BD13" s="59"/>
      <c r="BE13" s="59"/>
      <c r="BF13" s="61"/>
      <c r="BG13" s="68"/>
      <c r="BH13" s="59"/>
      <c r="BI13" s="59"/>
      <c r="BK13" s="31">
        <f t="shared" si="9"/>
        <v>0</v>
      </c>
      <c r="BL13" s="25">
        <f t="shared" si="10"/>
        <v>0</v>
      </c>
      <c r="BM13" s="25">
        <f t="shared" si="11"/>
        <v>0</v>
      </c>
      <c r="BN13" s="25">
        <f t="shared" si="12"/>
        <v>0</v>
      </c>
      <c r="BO13" s="26">
        <f t="shared" si="13"/>
        <v>0</v>
      </c>
      <c r="BP13" s="27"/>
      <c r="BQ13" s="25">
        <f>SUM(H13,L13,P13,T13,X13,AB13,AF13,AJ13,AR13,AN13,AV13,AZ13)</f>
        <v>0</v>
      </c>
      <c r="BR13" s="25"/>
      <c r="BS13" s="25">
        <f>+$BK13*100000000+$BL13*1000000-$BM13*10000+$BO13*100-$BQ13</f>
        <v>0</v>
      </c>
      <c r="BT13" s="67"/>
      <c r="BU13" s="32">
        <f>RANK(BQ13,$BQ$4:$BQ$27,1)</f>
        <v>1</v>
      </c>
      <c r="BW13" s="29"/>
      <c r="BX13" s="30">
        <v>0</v>
      </c>
      <c r="BY13" s="67"/>
      <c r="BZ13" s="32">
        <f>RANK(BX13,$BX$4:$BX$27,1)</f>
        <v>1</v>
      </c>
    </row>
    <row r="14" spans="1:78" ht="18.75" customHeight="1">
      <c r="A14" s="78">
        <f>3*(22-SUM(BB14:BD15))+BA14</f>
        <v>66</v>
      </c>
      <c r="B14" s="60">
        <f>RANK(BH14,BH$4:BH$27)</f>
        <v>1</v>
      </c>
      <c r="C14" s="22">
        <f>RANK(BR14,BR$4:BR$27)</f>
        <v>1</v>
      </c>
      <c r="D14" s="58" t="s">
        <v>35</v>
      </c>
      <c r="E14" s="6">
        <f t="shared" si="14"/>
      </c>
      <c r="F14" s="23">
        <f>IF(AB4="","",AB4)</f>
      </c>
      <c r="G14" s="23" t="s">
        <v>21</v>
      </c>
      <c r="H14" s="23">
        <f>IF(Z4="","",Z4)</f>
      </c>
      <c r="I14" s="6">
        <f t="shared" si="16"/>
      </c>
      <c r="J14" s="23">
        <f>IF(AB6="","",AB6)</f>
      </c>
      <c r="K14" s="23" t="s">
        <v>29</v>
      </c>
      <c r="L14" s="23">
        <f>IF(Z6="","",Z6)</f>
      </c>
      <c r="M14" s="6">
        <f t="shared" si="17"/>
      </c>
      <c r="N14" s="23">
        <f>IF(AB8="","",AB8)</f>
      </c>
      <c r="O14" s="23" t="s">
        <v>29</v>
      </c>
      <c r="P14" s="23">
        <f>IF(Z8="","",Z8)</f>
      </c>
      <c r="Q14" s="6">
        <f t="shared" si="18"/>
      </c>
      <c r="R14" s="23">
        <f>IF(AB10="","",AB10)</f>
      </c>
      <c r="S14" s="23" t="s">
        <v>29</v>
      </c>
      <c r="T14" s="23">
        <f>IF(Z10="","",Z10)</f>
      </c>
      <c r="U14" s="6">
        <f aca="true" t="shared" si="19" ref="U14:U21">IF(V14="","",IF(V14&gt;X14,"○",IF(V14=X14,"△","●")))</f>
      </c>
      <c r="V14" s="23">
        <f>IF(AB12="","",AB12)</f>
      </c>
      <c r="W14" s="23" t="s">
        <v>29</v>
      </c>
      <c r="X14" s="23">
        <f>IF(Z12="","",Z12)</f>
      </c>
      <c r="Y14" s="64"/>
      <c r="Z14" s="65"/>
      <c r="AA14" s="65"/>
      <c r="AB14" s="66"/>
      <c r="AC14" s="6">
        <f t="shared" si="2"/>
      </c>
      <c r="AD14" s="46"/>
      <c r="AE14" s="23" t="s">
        <v>2</v>
      </c>
      <c r="AF14" s="46"/>
      <c r="AG14" s="6">
        <f t="shared" si="15"/>
      </c>
      <c r="AH14" s="46"/>
      <c r="AI14" s="23" t="s">
        <v>2</v>
      </c>
      <c r="AJ14" s="46"/>
      <c r="AK14" s="6">
        <f t="shared" si="7"/>
      </c>
      <c r="AL14" s="46"/>
      <c r="AM14" s="23" t="s">
        <v>21</v>
      </c>
      <c r="AN14" s="46"/>
      <c r="AO14" s="6">
        <f t="shared" si="3"/>
      </c>
      <c r="AP14" s="46"/>
      <c r="AQ14" s="23" t="s">
        <v>2</v>
      </c>
      <c r="AR14" s="46"/>
      <c r="AS14" s="6">
        <f t="shared" si="8"/>
      </c>
      <c r="AT14" s="46"/>
      <c r="AU14" s="23" t="s">
        <v>0</v>
      </c>
      <c r="AV14" s="46"/>
      <c r="AW14" s="6">
        <f t="shared" si="4"/>
      </c>
      <c r="AX14" s="46"/>
      <c r="AY14" s="23" t="s">
        <v>0</v>
      </c>
      <c r="AZ14" s="46"/>
      <c r="BA14" s="62">
        <f>+BB14*3+BD14</f>
        <v>0</v>
      </c>
      <c r="BB14" s="58">
        <f>COUNTIF(E14:AZ15,"○")</f>
        <v>0</v>
      </c>
      <c r="BC14" s="58">
        <f>COUNTIF(E14:AZ15,"●")</f>
        <v>0</v>
      </c>
      <c r="BD14" s="58">
        <f>COUNTIF(E14:AZ15,"△")</f>
        <v>0</v>
      </c>
      <c r="BE14" s="58">
        <f>SUM(F14:F15,J14:J15,N14:N15,R14:R15,V14:V15,Z14:Z15,AD14:AD15,AH14:AH15,AP14:AP15,AL14:AL15,AT14:AT15,AX14:AX15)</f>
        <v>0</v>
      </c>
      <c r="BF14" s="60">
        <f>SUM(H14:H15,L14:L15,P14:P15,T14:T15,X14:X15,AB14:AB15,AF14:AF15,AJ14:AJ15,AR14:AR15,AN14:AN15,AV14:AV15,AZ14:AZ15)</f>
        <v>0</v>
      </c>
      <c r="BG14" s="60">
        <f>SUM(BW14:BX15)</f>
        <v>0</v>
      </c>
      <c r="BH14" s="58">
        <f>+BA14*100000000+BB14*1000000-BC14*10000+BE14*100-BF14+BI14*0.1</f>
        <v>0</v>
      </c>
      <c r="BI14" s="58"/>
      <c r="BK14" s="24">
        <f t="shared" si="9"/>
        <v>0</v>
      </c>
      <c r="BL14" s="25">
        <f t="shared" si="10"/>
        <v>0</v>
      </c>
      <c r="BM14" s="25">
        <f t="shared" si="11"/>
        <v>0</v>
      </c>
      <c r="BN14" s="25">
        <f t="shared" si="12"/>
        <v>0</v>
      </c>
      <c r="BO14" s="26">
        <f t="shared" si="13"/>
        <v>0</v>
      </c>
      <c r="BP14" s="27">
        <f>SUM(H14,L14,P14,T14,X14,AB14,AF14,AJ14,AR14,AN14,AV14,AZ14)</f>
        <v>0</v>
      </c>
      <c r="BQ14" s="25"/>
      <c r="BR14" s="25">
        <f>+$BK14*100000000+$BL14*1000000-$BM14*10000+$BO14*100-$BP14</f>
        <v>0</v>
      </c>
      <c r="BS14" s="25"/>
      <c r="BT14" s="67">
        <f>RANK(BF14,BF$4:BF$27,1)</f>
        <v>1</v>
      </c>
      <c r="BU14" s="28">
        <f>RANK(BP14,$BP$4:$BP$27,1)</f>
        <v>1</v>
      </c>
      <c r="BW14" s="29">
        <v>0</v>
      </c>
      <c r="BX14" s="30"/>
      <c r="BY14" s="67">
        <f>RANK(BG14,BG$4:BG$27,1)</f>
        <v>1</v>
      </c>
      <c r="BZ14" s="28">
        <f>RANK(BW14,$BW$4:$BW$27,1)</f>
        <v>1</v>
      </c>
    </row>
    <row r="15" spans="1:78" ht="18.75" customHeight="1">
      <c r="A15" s="78"/>
      <c r="B15" s="68"/>
      <c r="C15" s="22">
        <f>RANK(BS15,BS$4:BS$27)</f>
        <v>1</v>
      </c>
      <c r="D15" s="74"/>
      <c r="E15" s="6">
        <f t="shared" si="14"/>
      </c>
      <c r="F15" s="23">
        <f>IF(AB5="","",AB5)</f>
      </c>
      <c r="G15" s="23" t="s">
        <v>29</v>
      </c>
      <c r="H15" s="23">
        <f>IF(Z5="","",Z5)</f>
      </c>
      <c r="I15" s="6">
        <f t="shared" si="16"/>
      </c>
      <c r="J15" s="23">
        <f>IF(AB7="","",AB7)</f>
      </c>
      <c r="K15" s="23" t="s">
        <v>29</v>
      </c>
      <c r="L15" s="23">
        <f>IF(Z7="","",Z7)</f>
      </c>
      <c r="M15" s="6">
        <f t="shared" si="17"/>
      </c>
      <c r="N15" s="23">
        <f>IF(AB9="","",AB9)</f>
      </c>
      <c r="O15" s="23" t="s">
        <v>29</v>
      </c>
      <c r="P15" s="23">
        <f>IF(Z9="","",Z9)</f>
      </c>
      <c r="Q15" s="6">
        <f t="shared" si="18"/>
      </c>
      <c r="R15" s="23">
        <f>IF(AB11="","",AB11)</f>
      </c>
      <c r="S15" s="23" t="s">
        <v>29</v>
      </c>
      <c r="T15" s="23">
        <f>IF(Z11="","",Z11)</f>
      </c>
      <c r="U15" s="6">
        <f t="shared" si="19"/>
      </c>
      <c r="V15" s="23">
        <f>IF(AB13="","",AB13)</f>
      </c>
      <c r="W15" s="23" t="s">
        <v>29</v>
      </c>
      <c r="X15" s="23">
        <f>IF(Z13="","",Z13)</f>
      </c>
      <c r="Y15" s="64"/>
      <c r="Z15" s="65"/>
      <c r="AA15" s="65"/>
      <c r="AB15" s="66"/>
      <c r="AC15" s="6">
        <f t="shared" si="2"/>
      </c>
      <c r="AD15" s="46"/>
      <c r="AE15" s="23" t="s">
        <v>2</v>
      </c>
      <c r="AF15" s="46"/>
      <c r="AG15" s="6">
        <f t="shared" si="15"/>
      </c>
      <c r="AH15" s="46"/>
      <c r="AI15" s="23" t="s">
        <v>2</v>
      </c>
      <c r="AJ15" s="46"/>
      <c r="AK15" s="6">
        <f t="shared" si="7"/>
      </c>
      <c r="AL15" s="46"/>
      <c r="AM15" s="23" t="s">
        <v>21</v>
      </c>
      <c r="AN15" s="46"/>
      <c r="AO15" s="6">
        <f t="shared" si="3"/>
      </c>
      <c r="AP15" s="46"/>
      <c r="AQ15" s="23" t="s">
        <v>2</v>
      </c>
      <c r="AR15" s="46"/>
      <c r="AS15" s="6">
        <f t="shared" si="8"/>
      </c>
      <c r="AT15" s="46"/>
      <c r="AU15" s="23" t="s">
        <v>0</v>
      </c>
      <c r="AV15" s="46"/>
      <c r="AW15" s="6">
        <f t="shared" si="4"/>
      </c>
      <c r="AX15" s="46"/>
      <c r="AY15" s="23" t="s">
        <v>0</v>
      </c>
      <c r="AZ15" s="46"/>
      <c r="BA15" s="63"/>
      <c r="BB15" s="59"/>
      <c r="BC15" s="59"/>
      <c r="BD15" s="59"/>
      <c r="BE15" s="59"/>
      <c r="BF15" s="61"/>
      <c r="BG15" s="68"/>
      <c r="BH15" s="59"/>
      <c r="BI15" s="59"/>
      <c r="BK15" s="31">
        <f t="shared" si="9"/>
        <v>0</v>
      </c>
      <c r="BL15" s="25">
        <f t="shared" si="10"/>
        <v>0</v>
      </c>
      <c r="BM15" s="25">
        <f t="shared" si="11"/>
        <v>0</v>
      </c>
      <c r="BN15" s="25">
        <f t="shared" si="12"/>
        <v>0</v>
      </c>
      <c r="BO15" s="26">
        <f t="shared" si="13"/>
        <v>0</v>
      </c>
      <c r="BP15" s="27"/>
      <c r="BQ15" s="25">
        <f>SUM(H15,L15,P15,T15,X15,AB15,AF15,AJ15,AR15,AN15,AV15,AZ15)</f>
        <v>0</v>
      </c>
      <c r="BR15" s="25"/>
      <c r="BS15" s="25">
        <f>+$BK15*100000000+$BL15*1000000-$BM15*10000+$BO15*100-$BQ15</f>
        <v>0</v>
      </c>
      <c r="BT15" s="67"/>
      <c r="BU15" s="32">
        <f>RANK(BQ15,$BQ$4:$BQ$27,1)</f>
        <v>1</v>
      </c>
      <c r="BW15" s="29"/>
      <c r="BX15" s="30">
        <v>0</v>
      </c>
      <c r="BY15" s="67"/>
      <c r="BZ15" s="32">
        <f>RANK(BX15,$BX$4:$BX$27,1)</f>
        <v>1</v>
      </c>
    </row>
    <row r="16" spans="1:78" ht="18.75" customHeight="1">
      <c r="A16" s="78">
        <f>3*(22-SUM(BB16:BD17))+BA16</f>
        <v>66</v>
      </c>
      <c r="B16" s="60">
        <f>RANK(BH16,BH$4:BH$27)</f>
        <v>1</v>
      </c>
      <c r="C16" s="22">
        <f>RANK(BR16,BR$4:BR$27)</f>
        <v>1</v>
      </c>
      <c r="D16" s="58" t="s">
        <v>46</v>
      </c>
      <c r="E16" s="6">
        <f t="shared" si="14"/>
      </c>
      <c r="F16" s="23">
        <f>IF(AF4="","",AF4)</f>
      </c>
      <c r="G16" s="23" t="s">
        <v>21</v>
      </c>
      <c r="H16" s="23">
        <f>IF(AD4="","",AD4)</f>
      </c>
      <c r="I16" s="6">
        <f t="shared" si="16"/>
      </c>
      <c r="J16" s="23">
        <f>IF(AF6="","",AF6)</f>
      </c>
      <c r="K16" s="23" t="s">
        <v>29</v>
      </c>
      <c r="L16" s="23">
        <f>IF(AD6="","",AD6)</f>
      </c>
      <c r="M16" s="6">
        <f t="shared" si="17"/>
      </c>
      <c r="N16" s="23">
        <f>IF(AF8="","",AF8)</f>
      </c>
      <c r="O16" s="23" t="s">
        <v>29</v>
      </c>
      <c r="P16" s="23">
        <f>IF(AD8="","",AD8)</f>
      </c>
      <c r="Q16" s="6">
        <f t="shared" si="18"/>
      </c>
      <c r="R16" s="23">
        <f>IF(AF10="","",AF10)</f>
      </c>
      <c r="S16" s="23" t="s">
        <v>29</v>
      </c>
      <c r="T16" s="23">
        <f>IF(AD10="","",AD10)</f>
      </c>
      <c r="U16" s="6">
        <f t="shared" si="19"/>
      </c>
      <c r="V16" s="23">
        <f>IF(AF12="","",AF12)</f>
      </c>
      <c r="W16" s="23" t="s">
        <v>29</v>
      </c>
      <c r="X16" s="23">
        <f>IF(AD12="","",AD12)</f>
      </c>
      <c r="Y16" s="6">
        <f aca="true" t="shared" si="20" ref="Y16:Y21">IF(Z16="","",IF(Z16&gt;AB16,"○",IF(Z16=AB16,"△","●")))</f>
      </c>
      <c r="Z16" s="23">
        <f>IF(AF14="","",AF14)</f>
      </c>
      <c r="AA16" s="23" t="s">
        <v>29</v>
      </c>
      <c r="AB16" s="23">
        <f>IF(AD14="","",AD14)</f>
      </c>
      <c r="AC16" s="64"/>
      <c r="AD16" s="65"/>
      <c r="AE16" s="65"/>
      <c r="AF16" s="66"/>
      <c r="AG16" s="6">
        <f>IF(AH16="","",IF(AH16&gt;AJ16,"○",IF(AH16=AJ16,"△","●")))</f>
      </c>
      <c r="AH16" s="46"/>
      <c r="AI16" s="23" t="s">
        <v>23</v>
      </c>
      <c r="AJ16" s="46"/>
      <c r="AK16" s="6">
        <f t="shared" si="7"/>
      </c>
      <c r="AL16" s="46"/>
      <c r="AM16" s="23" t="s">
        <v>21</v>
      </c>
      <c r="AN16" s="46"/>
      <c r="AO16" s="6">
        <f t="shared" si="3"/>
      </c>
      <c r="AP16" s="46"/>
      <c r="AQ16" s="23" t="s">
        <v>23</v>
      </c>
      <c r="AR16" s="46"/>
      <c r="AS16" s="6">
        <f t="shared" si="8"/>
      </c>
      <c r="AT16" s="46"/>
      <c r="AU16" s="23" t="s">
        <v>0</v>
      </c>
      <c r="AV16" s="46"/>
      <c r="AW16" s="6">
        <f t="shared" si="4"/>
      </c>
      <c r="AX16" s="46"/>
      <c r="AY16" s="23" t="s">
        <v>0</v>
      </c>
      <c r="AZ16" s="46"/>
      <c r="BA16" s="62">
        <f>+BB16*3+BD16</f>
        <v>0</v>
      </c>
      <c r="BB16" s="58">
        <f>COUNTIF(E16:AZ17,"○")</f>
        <v>0</v>
      </c>
      <c r="BC16" s="58">
        <f>COUNTIF(E16:AZ17,"●")</f>
        <v>0</v>
      </c>
      <c r="BD16" s="58">
        <f>COUNTIF(E16:AZ17,"△")</f>
        <v>0</v>
      </c>
      <c r="BE16" s="58">
        <f>SUM(F16:F17,J16:J17,N16:N17,R16:R17,V16:V17,Z16:Z17,AD16:AD17,AH16:AH17,AP16:AP17,AL16:AL17,AT16:AT17,AX16:AX17)</f>
        <v>0</v>
      </c>
      <c r="BF16" s="60">
        <f>SUM(H16:H17,L16:L17,P16:P17,T16:T17,X16:X17,AB16:AB17,AF16:AF17,AJ16:AJ17,AR16:AR17,AN16:AN17,AV16:AV17,AZ16:AZ17)</f>
        <v>0</v>
      </c>
      <c r="BG16" s="60">
        <f>SUM(BW16:BX17)</f>
        <v>0</v>
      </c>
      <c r="BH16" s="58">
        <f>+BA16*100000000+BB16*1000000-BC16*10000+BE16*100-BF16+BI16*0.1</f>
        <v>0</v>
      </c>
      <c r="BI16" s="58"/>
      <c r="BK16" s="24">
        <f t="shared" si="9"/>
        <v>0</v>
      </c>
      <c r="BL16" s="25">
        <f t="shared" si="10"/>
        <v>0</v>
      </c>
      <c r="BM16" s="25">
        <f t="shared" si="11"/>
        <v>0</v>
      </c>
      <c r="BN16" s="25">
        <f t="shared" si="12"/>
        <v>0</v>
      </c>
      <c r="BO16" s="26">
        <f t="shared" si="13"/>
        <v>0</v>
      </c>
      <c r="BP16" s="27">
        <f>SUM(H16,L16,P16,T16,X16,AB16,AF16,AJ16,AR16,AN16,AV16,AZ16)</f>
        <v>0</v>
      </c>
      <c r="BQ16" s="25"/>
      <c r="BR16" s="25">
        <f>+$BK16*100000000+$BL16*1000000-$BM16*10000+$BO16*100-$BP16</f>
        <v>0</v>
      </c>
      <c r="BS16" s="25"/>
      <c r="BT16" s="67">
        <f>RANK(BF16,BF$4:BF$27,1)</f>
        <v>1</v>
      </c>
      <c r="BU16" s="28">
        <f>RANK(BP16,$BP$4:$BP$27,1)</f>
        <v>1</v>
      </c>
      <c r="BW16" s="29">
        <v>0</v>
      </c>
      <c r="BX16" s="30"/>
      <c r="BY16" s="67">
        <f>RANK(BG16,BG$4:BG$27,1)</f>
        <v>1</v>
      </c>
      <c r="BZ16" s="28">
        <f>RANK(BW16,$BW$4:$BW$27,1)</f>
        <v>1</v>
      </c>
    </row>
    <row r="17" spans="1:78" ht="18.75" customHeight="1">
      <c r="A17" s="78"/>
      <c r="B17" s="68"/>
      <c r="C17" s="22">
        <f>RANK(BS17,BS$4:BS$27)</f>
        <v>1</v>
      </c>
      <c r="D17" s="74"/>
      <c r="E17" s="6">
        <f t="shared" si="14"/>
      </c>
      <c r="F17" s="23">
        <f>IF(AF5="","",AF5)</f>
      </c>
      <c r="G17" s="23" t="s">
        <v>0</v>
      </c>
      <c r="H17" s="23">
        <f>IF(AD5="","",AD5)</f>
      </c>
      <c r="I17" s="6">
        <f t="shared" si="16"/>
      </c>
      <c r="J17" s="23">
        <f>IF(AF7="","",AF7)</f>
      </c>
      <c r="K17" s="23" t="s">
        <v>29</v>
      </c>
      <c r="L17" s="23">
        <f>IF(AD7="","",AD7)</f>
      </c>
      <c r="M17" s="6">
        <f t="shared" si="17"/>
      </c>
      <c r="N17" s="23">
        <f>IF(AF9="","",AF9)</f>
      </c>
      <c r="O17" s="23" t="s">
        <v>29</v>
      </c>
      <c r="P17" s="23">
        <f>IF(AD9="","",AD9)</f>
      </c>
      <c r="Q17" s="6">
        <f t="shared" si="18"/>
      </c>
      <c r="R17" s="23">
        <f>IF(AF11="","",AF11)</f>
      </c>
      <c r="S17" s="23" t="s">
        <v>29</v>
      </c>
      <c r="T17" s="23">
        <f>IF(AD11="","",AD11)</f>
      </c>
      <c r="U17" s="6">
        <f t="shared" si="19"/>
      </c>
      <c r="V17" s="23">
        <f>IF(AF13="","",AF13)</f>
      </c>
      <c r="W17" s="23" t="s">
        <v>29</v>
      </c>
      <c r="X17" s="23">
        <f>IF(AD13="","",AD13)</f>
      </c>
      <c r="Y17" s="6">
        <f t="shared" si="20"/>
      </c>
      <c r="Z17" s="23">
        <f>IF(AF15="","",AF15)</f>
      </c>
      <c r="AA17" s="23" t="s">
        <v>29</v>
      </c>
      <c r="AB17" s="23">
        <f>IF(AD15="","",AD15)</f>
      </c>
      <c r="AC17" s="64"/>
      <c r="AD17" s="65"/>
      <c r="AE17" s="65"/>
      <c r="AF17" s="66"/>
      <c r="AG17" s="6">
        <f>IF(AH17="","",IF(AH17&gt;AJ17,"○",IF(AH17=AJ17,"△","●")))</f>
      </c>
      <c r="AH17" s="46"/>
      <c r="AI17" s="23" t="s">
        <v>23</v>
      </c>
      <c r="AJ17" s="46"/>
      <c r="AK17" s="6">
        <f t="shared" si="7"/>
      </c>
      <c r="AL17" s="46"/>
      <c r="AM17" s="23" t="s">
        <v>21</v>
      </c>
      <c r="AN17" s="46"/>
      <c r="AO17" s="6">
        <f t="shared" si="3"/>
      </c>
      <c r="AP17" s="46"/>
      <c r="AQ17" s="23" t="s">
        <v>23</v>
      </c>
      <c r="AR17" s="46"/>
      <c r="AS17" s="6">
        <f t="shared" si="8"/>
      </c>
      <c r="AT17" s="46"/>
      <c r="AU17" s="23" t="s">
        <v>0</v>
      </c>
      <c r="AV17" s="46"/>
      <c r="AW17" s="6">
        <f t="shared" si="4"/>
      </c>
      <c r="AX17" s="46"/>
      <c r="AY17" s="23" t="s">
        <v>0</v>
      </c>
      <c r="AZ17" s="46"/>
      <c r="BA17" s="63"/>
      <c r="BB17" s="59"/>
      <c r="BC17" s="59"/>
      <c r="BD17" s="59"/>
      <c r="BE17" s="59"/>
      <c r="BF17" s="61"/>
      <c r="BG17" s="68"/>
      <c r="BH17" s="59"/>
      <c r="BI17" s="59"/>
      <c r="BK17" s="31">
        <f t="shared" si="9"/>
        <v>0</v>
      </c>
      <c r="BL17" s="25">
        <f t="shared" si="10"/>
        <v>0</v>
      </c>
      <c r="BM17" s="25">
        <f t="shared" si="11"/>
        <v>0</v>
      </c>
      <c r="BN17" s="25">
        <f t="shared" si="12"/>
        <v>0</v>
      </c>
      <c r="BO17" s="26">
        <f t="shared" si="13"/>
        <v>0</v>
      </c>
      <c r="BP17" s="27"/>
      <c r="BQ17" s="25">
        <f>SUM(H17,L17,P17,T17,X17,AB17,AF17,AJ17,AR17,AN17,AV17,AZ17)</f>
        <v>0</v>
      </c>
      <c r="BR17" s="25"/>
      <c r="BS17" s="25">
        <f>+$BK17*100000000+$BL17*1000000-$BM17*10000+$BO17*100-$BQ17</f>
        <v>0</v>
      </c>
      <c r="BT17" s="67"/>
      <c r="BU17" s="32">
        <f>RANK(BQ17,$BQ$4:$BQ$27,1)</f>
        <v>1</v>
      </c>
      <c r="BW17" s="29"/>
      <c r="BX17" s="30">
        <v>0</v>
      </c>
      <c r="BY17" s="67"/>
      <c r="BZ17" s="32">
        <f>RANK(BX17,$BX$4:$BX$27,1)</f>
        <v>1</v>
      </c>
    </row>
    <row r="18" spans="1:78" ht="18.75" customHeight="1">
      <c r="A18" s="78">
        <f>3*(22-SUM(BB18:BD19))+BA18</f>
        <v>66</v>
      </c>
      <c r="B18" s="60">
        <f>RANK(BH18,BH$4:BH$27)</f>
        <v>1</v>
      </c>
      <c r="C18" s="22">
        <f>RANK(BR18,BR$4:BR$27)</f>
        <v>1</v>
      </c>
      <c r="D18" s="58" t="s">
        <v>47</v>
      </c>
      <c r="E18" s="6">
        <f t="shared" si="14"/>
      </c>
      <c r="F18" s="23">
        <f>IF(AJ4="","",AJ4)</f>
      </c>
      <c r="G18" s="23" t="s">
        <v>21</v>
      </c>
      <c r="H18" s="23">
        <f>IF(AH4="","",AH4)</f>
      </c>
      <c r="I18" s="6">
        <f t="shared" si="16"/>
      </c>
      <c r="J18" s="23">
        <f>IF(AJ6="","",AJ6)</f>
      </c>
      <c r="K18" s="23" t="s">
        <v>29</v>
      </c>
      <c r="L18" s="23">
        <f>IF(AH6="","",AH6)</f>
      </c>
      <c r="M18" s="6">
        <f t="shared" si="17"/>
      </c>
      <c r="N18" s="23">
        <f>IF(AJ8="","",AJ8)</f>
      </c>
      <c r="O18" s="23" t="s">
        <v>29</v>
      </c>
      <c r="P18" s="23">
        <f>IF(AH8="","",AH8)</f>
      </c>
      <c r="Q18" s="6">
        <f t="shared" si="18"/>
      </c>
      <c r="R18" s="23">
        <f>IF(AJ10="","",AJ10)</f>
      </c>
      <c r="S18" s="23" t="s">
        <v>29</v>
      </c>
      <c r="T18" s="23">
        <f>IF(AH10="","",AH10)</f>
      </c>
      <c r="U18" s="6">
        <f t="shared" si="19"/>
      </c>
      <c r="V18" s="23">
        <f>IF(AJ12="","",AJ12)</f>
      </c>
      <c r="W18" s="23" t="s">
        <v>29</v>
      </c>
      <c r="X18" s="23">
        <f>IF(AH12="","",AH12)</f>
      </c>
      <c r="Y18" s="6">
        <f t="shared" si="20"/>
      </c>
      <c r="Z18" s="23">
        <f>IF(AJ14="","",AJ14)</f>
      </c>
      <c r="AA18" s="23" t="s">
        <v>29</v>
      </c>
      <c r="AB18" s="23">
        <f>IF(AH14="","",AH14)</f>
      </c>
      <c r="AC18" s="6">
        <f aca="true" t="shared" si="21" ref="AC18:AC23">IF(AD18="","",IF(AD18&gt;AF18,"○",IF(AD18=AF18,"△","●")))</f>
      </c>
      <c r="AD18" s="23">
        <f>IF(AJ16="","",AJ16)</f>
      </c>
      <c r="AE18" s="23" t="s">
        <v>29</v>
      </c>
      <c r="AF18" s="23">
        <f>IF(AH16="","",AH16)</f>
      </c>
      <c r="AG18" s="64"/>
      <c r="AH18" s="65"/>
      <c r="AI18" s="65"/>
      <c r="AJ18" s="66"/>
      <c r="AK18" s="6">
        <f t="shared" si="7"/>
      </c>
      <c r="AL18" s="46"/>
      <c r="AM18" s="23" t="s">
        <v>21</v>
      </c>
      <c r="AN18" s="46"/>
      <c r="AO18" s="6">
        <f t="shared" si="3"/>
      </c>
      <c r="AP18" s="46"/>
      <c r="AQ18" s="23" t="s">
        <v>23</v>
      </c>
      <c r="AR18" s="46"/>
      <c r="AS18" s="6">
        <f t="shared" si="8"/>
      </c>
      <c r="AT18" s="46"/>
      <c r="AU18" s="23" t="s">
        <v>0</v>
      </c>
      <c r="AV18" s="46"/>
      <c r="AW18" s="6">
        <f t="shared" si="4"/>
      </c>
      <c r="AX18" s="46"/>
      <c r="AY18" s="23" t="s">
        <v>0</v>
      </c>
      <c r="AZ18" s="46"/>
      <c r="BA18" s="62">
        <f>+BB18*3+BD18</f>
        <v>0</v>
      </c>
      <c r="BB18" s="58">
        <f>COUNTIF(E18:AZ19,"○")</f>
        <v>0</v>
      </c>
      <c r="BC18" s="58">
        <f>COUNTIF(E18:AZ19,"●")</f>
        <v>0</v>
      </c>
      <c r="BD18" s="58">
        <f>COUNTIF(E18:AZ19,"△")</f>
        <v>0</v>
      </c>
      <c r="BE18" s="58">
        <f>SUM(F18:F19,J18:J19,N18:N19,R18:R19,V18:V19,Z18:Z19,AD18:AD19,AH18:AH19,AP18:AP19,AL18:AL19,AT18:AT19,AX18:AX19)</f>
        <v>0</v>
      </c>
      <c r="BF18" s="60">
        <f>SUM(H18:H19,L18:L19,P18:P19,T18:T19,X18:X19,AB18:AB19,AF18:AF19,AJ18:AJ19,AR18:AR19,AN18:AN19,AV18:AV19,AZ18:AZ19)</f>
        <v>0</v>
      </c>
      <c r="BG18" s="60">
        <f>SUM(BW18:BX19)</f>
        <v>0</v>
      </c>
      <c r="BH18" s="58">
        <f>+BA18*100000000+BB18*1000000-BC18*10000+BE18*100-BF18+BI18*0.1</f>
        <v>0</v>
      </c>
      <c r="BI18" s="58"/>
      <c r="BK18" s="24">
        <f t="shared" si="9"/>
        <v>0</v>
      </c>
      <c r="BL18" s="25">
        <f t="shared" si="10"/>
        <v>0</v>
      </c>
      <c r="BM18" s="25">
        <f t="shared" si="11"/>
        <v>0</v>
      </c>
      <c r="BN18" s="25">
        <f t="shared" si="12"/>
        <v>0</v>
      </c>
      <c r="BO18" s="26">
        <f t="shared" si="13"/>
        <v>0</v>
      </c>
      <c r="BP18" s="27">
        <f>SUM(H18,L18,P18,T18,X18,AB18,AF18,AJ18,AR18,AN18,AV18,AZ18)</f>
        <v>0</v>
      </c>
      <c r="BQ18" s="25"/>
      <c r="BR18" s="25">
        <f>+$BK18*100000000+$BL18*1000000-$BM18*10000+$BO18*100-$BP18</f>
        <v>0</v>
      </c>
      <c r="BS18" s="25"/>
      <c r="BT18" s="67">
        <f>RANK(BF18,BF$4:BF$27,1)</f>
        <v>1</v>
      </c>
      <c r="BU18" s="28">
        <f>RANK(BP18,$BP$4:$BP$27,1)</f>
        <v>1</v>
      </c>
      <c r="BW18" s="29">
        <v>0</v>
      </c>
      <c r="BX18" s="30"/>
      <c r="BY18" s="67">
        <f>RANK(BG18,BG$4:BG$27,1)</f>
        <v>1</v>
      </c>
      <c r="BZ18" s="28">
        <f>RANK(BW18,$BW$4:$BW$27,1)</f>
        <v>1</v>
      </c>
    </row>
    <row r="19" spans="1:78" ht="18.75" customHeight="1">
      <c r="A19" s="78"/>
      <c r="B19" s="68"/>
      <c r="C19" s="22">
        <f>RANK(BS19,BS$4:BS$27)</f>
        <v>1</v>
      </c>
      <c r="D19" s="59"/>
      <c r="E19" s="6">
        <f t="shared" si="14"/>
      </c>
      <c r="F19" s="23">
        <f>IF(AJ5="","",AJ5)</f>
      </c>
      <c r="G19" s="23" t="s">
        <v>0</v>
      </c>
      <c r="H19" s="23">
        <f>IF(AH5="","",AH5)</f>
      </c>
      <c r="I19" s="6">
        <f t="shared" si="16"/>
      </c>
      <c r="J19" s="23">
        <f>IF(AJ7="","",AJ7)</f>
      </c>
      <c r="K19" s="23" t="s">
        <v>29</v>
      </c>
      <c r="L19" s="23">
        <f>IF(AH7="","",AH7)</f>
      </c>
      <c r="M19" s="6">
        <f t="shared" si="17"/>
      </c>
      <c r="N19" s="23">
        <f>IF(AJ9="","",AJ9)</f>
      </c>
      <c r="O19" s="23" t="s">
        <v>29</v>
      </c>
      <c r="P19" s="23">
        <f>IF(AH9="","",AH9)</f>
      </c>
      <c r="Q19" s="6">
        <f t="shared" si="18"/>
      </c>
      <c r="R19" s="23">
        <f>IF(AJ11="","",AJ11)</f>
      </c>
      <c r="S19" s="23" t="s">
        <v>29</v>
      </c>
      <c r="T19" s="23">
        <f>IF(AH11="","",AH11)</f>
      </c>
      <c r="U19" s="6">
        <f t="shared" si="19"/>
      </c>
      <c r="V19" s="23">
        <f>IF(AJ13="","",AJ13)</f>
      </c>
      <c r="W19" s="23" t="s">
        <v>29</v>
      </c>
      <c r="X19" s="23">
        <f>IF(AH13="","",AH13)</f>
      </c>
      <c r="Y19" s="6">
        <f t="shared" si="20"/>
      </c>
      <c r="Z19" s="23">
        <f>IF(AJ15="","",AJ15)</f>
      </c>
      <c r="AA19" s="23" t="s">
        <v>29</v>
      </c>
      <c r="AB19" s="23">
        <f>IF(AH15="","",AH15)</f>
      </c>
      <c r="AC19" s="6">
        <f t="shared" si="21"/>
      </c>
      <c r="AD19" s="23">
        <f>IF(AJ17="","",AJ17)</f>
      </c>
      <c r="AE19" s="23" t="s">
        <v>29</v>
      </c>
      <c r="AF19" s="23">
        <f>IF(AH17="","",AH17)</f>
      </c>
      <c r="AG19" s="64"/>
      <c r="AH19" s="65"/>
      <c r="AI19" s="65"/>
      <c r="AJ19" s="66"/>
      <c r="AK19" s="6">
        <f t="shared" si="7"/>
      </c>
      <c r="AL19" s="46"/>
      <c r="AM19" s="23" t="s">
        <v>21</v>
      </c>
      <c r="AN19" s="46"/>
      <c r="AO19" s="6">
        <f t="shared" si="3"/>
      </c>
      <c r="AP19" s="46"/>
      <c r="AQ19" s="23" t="s">
        <v>23</v>
      </c>
      <c r="AR19" s="46"/>
      <c r="AS19" s="6">
        <f t="shared" si="8"/>
      </c>
      <c r="AT19" s="46"/>
      <c r="AU19" s="23" t="s">
        <v>0</v>
      </c>
      <c r="AV19" s="46"/>
      <c r="AW19" s="6">
        <f t="shared" si="4"/>
      </c>
      <c r="AX19" s="46"/>
      <c r="AY19" s="23" t="s">
        <v>0</v>
      </c>
      <c r="AZ19" s="46"/>
      <c r="BA19" s="63"/>
      <c r="BB19" s="59"/>
      <c r="BC19" s="59"/>
      <c r="BD19" s="59"/>
      <c r="BE19" s="59"/>
      <c r="BF19" s="61"/>
      <c r="BG19" s="68"/>
      <c r="BH19" s="59"/>
      <c r="BI19" s="59"/>
      <c r="BK19" s="31">
        <f t="shared" si="9"/>
        <v>0</v>
      </c>
      <c r="BL19" s="25">
        <f t="shared" si="10"/>
        <v>0</v>
      </c>
      <c r="BM19" s="25">
        <f t="shared" si="11"/>
        <v>0</v>
      </c>
      <c r="BN19" s="25">
        <f t="shared" si="12"/>
        <v>0</v>
      </c>
      <c r="BO19" s="26">
        <f t="shared" si="13"/>
        <v>0</v>
      </c>
      <c r="BP19" s="27"/>
      <c r="BQ19" s="25">
        <f>SUM(H19,L19,P19,T19,X19,AB19,AF19,AJ19,AR19,AN19,AV19,AZ19)</f>
        <v>0</v>
      </c>
      <c r="BR19" s="25"/>
      <c r="BS19" s="25">
        <f>+$BK19*100000000+$BL19*1000000-$BM19*10000+$BO19*100-$BQ19</f>
        <v>0</v>
      </c>
      <c r="BT19" s="67"/>
      <c r="BU19" s="32">
        <f>RANK(BQ19,$BQ$4:$BQ$27,1)</f>
        <v>1</v>
      </c>
      <c r="BW19" s="29"/>
      <c r="BX19" s="30">
        <v>0</v>
      </c>
      <c r="BY19" s="67"/>
      <c r="BZ19" s="32">
        <f>RANK(BX19,$BX$4:$BX$27,1)</f>
        <v>1</v>
      </c>
    </row>
    <row r="20" spans="1:78" ht="18.75" customHeight="1">
      <c r="A20" s="78">
        <f>3*(22-SUM(BB20:BD21))+BA20</f>
        <v>66</v>
      </c>
      <c r="B20" s="60">
        <f>RANK(BH20,BH$4:BH$27)</f>
        <v>1</v>
      </c>
      <c r="C20" s="22">
        <f>RANK(BR20,BR$4:BR$27)</f>
        <v>1</v>
      </c>
      <c r="D20" s="58" t="s">
        <v>37</v>
      </c>
      <c r="E20" s="6">
        <f t="shared" si="14"/>
      </c>
      <c r="F20" s="23">
        <f>IF(AN4="","",AN4)</f>
      </c>
      <c r="G20" s="23" t="s">
        <v>21</v>
      </c>
      <c r="H20" s="23">
        <f>IF(AL4="","",AL4)</f>
      </c>
      <c r="I20" s="6">
        <f t="shared" si="16"/>
      </c>
      <c r="J20" s="23">
        <f>IF(AN6="","",AN6)</f>
      </c>
      <c r="K20" s="23" t="s">
        <v>29</v>
      </c>
      <c r="L20" s="23">
        <f>IF(AL6="","",AL6)</f>
      </c>
      <c r="M20" s="6">
        <f t="shared" si="17"/>
      </c>
      <c r="N20" s="23">
        <f>IF(AN8="","",AN8)</f>
      </c>
      <c r="O20" s="23" t="s">
        <v>29</v>
      </c>
      <c r="P20" s="23">
        <f>IF(AL8="","",AL8)</f>
      </c>
      <c r="Q20" s="6">
        <f aca="true" t="shared" si="22" ref="Q20:Q27">IF(R20="","",IF(R20&gt;T20,"○",IF(R20=T20,"△","●")))</f>
      </c>
      <c r="R20" s="23">
        <f>IF(AN10="","",AN10)</f>
      </c>
      <c r="S20" s="23" t="s">
        <v>29</v>
      </c>
      <c r="T20" s="23">
        <f>IF(AL10="","",AL10)</f>
      </c>
      <c r="U20" s="6">
        <f t="shared" si="19"/>
      </c>
      <c r="V20" s="23">
        <f>IF(AN12="","",AN12)</f>
      </c>
      <c r="W20" s="23" t="s">
        <v>29</v>
      </c>
      <c r="X20" s="23">
        <f>IF(AL12="","",AL12)</f>
      </c>
      <c r="Y20" s="6">
        <f t="shared" si="20"/>
      </c>
      <c r="Z20" s="23">
        <f>IF(AN14="","",AN14)</f>
      </c>
      <c r="AA20" s="23" t="s">
        <v>29</v>
      </c>
      <c r="AB20" s="23">
        <f>IF(AL14="","",AL14)</f>
      </c>
      <c r="AC20" s="6">
        <f t="shared" si="21"/>
      </c>
      <c r="AD20" s="23">
        <f>IF(AN16="","",AN16)</f>
      </c>
      <c r="AE20" s="23" t="s">
        <v>29</v>
      </c>
      <c r="AF20" s="23">
        <f>IF(AL16="","",AL16)</f>
      </c>
      <c r="AG20" s="6">
        <f aca="true" t="shared" si="23" ref="AG20:AG27">IF(AH20="","",IF(AH20&gt;AJ20,"○",IF(AH20=AJ20,"△","●")))</f>
      </c>
      <c r="AH20" s="23">
        <f>IF(AN18="","",AN18)</f>
      </c>
      <c r="AI20" s="23" t="s">
        <v>29</v>
      </c>
      <c r="AJ20" s="23">
        <f>IF(AL18="","",AL18)</f>
      </c>
      <c r="AK20" s="64"/>
      <c r="AL20" s="65"/>
      <c r="AM20" s="65"/>
      <c r="AN20" s="66"/>
      <c r="AO20" s="6">
        <f t="shared" si="3"/>
      </c>
      <c r="AP20" s="46"/>
      <c r="AQ20" s="23" t="s">
        <v>23</v>
      </c>
      <c r="AR20" s="46"/>
      <c r="AS20" s="6">
        <f>IF(AT20="","",IF(AT20&gt;AV20,"○",IF(AT20=AV20,"△","●")))</f>
      </c>
      <c r="AT20" s="46"/>
      <c r="AU20" s="23" t="s">
        <v>0</v>
      </c>
      <c r="AV20" s="46"/>
      <c r="AW20" s="6">
        <f t="shared" si="4"/>
      </c>
      <c r="AX20" s="46"/>
      <c r="AY20" s="23" t="s">
        <v>0</v>
      </c>
      <c r="AZ20" s="46"/>
      <c r="BA20" s="62">
        <f>+BB20*3+BD20</f>
        <v>0</v>
      </c>
      <c r="BB20" s="58">
        <f>COUNTIF(E20:AZ21,"○")</f>
        <v>0</v>
      </c>
      <c r="BC20" s="58">
        <f>COUNTIF(E20:AZ21,"●")</f>
        <v>0</v>
      </c>
      <c r="BD20" s="58">
        <f>COUNTIF(E20:AZ21,"△")</f>
        <v>0</v>
      </c>
      <c r="BE20" s="58">
        <f>SUM(F20:F21,J20:J21,N20:N21,R20:R21,V20:V21,Z20:Z21,AD20:AD21,AH20:AH21,AP20:AP21,AL20:AL21,AT20:AT21,AX20:AX21)</f>
        <v>0</v>
      </c>
      <c r="BF20" s="60">
        <f>SUM(H20:H21,L20:L21,P20:P21,T20:T21,X20:X21,AB20:AB21,AF20:AF21,AJ20:AJ21,AR20:AR21,AN20:AN21,AV20:AV21,AZ20:AZ21)</f>
        <v>0</v>
      </c>
      <c r="BG20" s="60">
        <f>SUM(BW20:BX21)</f>
        <v>0</v>
      </c>
      <c r="BH20" s="58">
        <f>+BA20*100000000+BB20*1000000-BC20*10000+BE20*100-BF20+BI20*0.1</f>
        <v>0</v>
      </c>
      <c r="BI20" s="58"/>
      <c r="BK20" s="24">
        <f>+BL20*3+BN20</f>
        <v>0</v>
      </c>
      <c r="BL20" s="25">
        <f>COUNTIF(E20:AZ20,"○")</f>
        <v>0</v>
      </c>
      <c r="BM20" s="25">
        <f>COUNTIF(E20:AZ20,"●")</f>
        <v>0</v>
      </c>
      <c r="BN20" s="25">
        <f>COUNTIF(E20:AZ20,"△")</f>
        <v>0</v>
      </c>
      <c r="BO20" s="26">
        <f>SUM(F20,J20,N20,R20,V20,Z20,AD20,AH20,AP20,AL20,AT20,AX20)</f>
        <v>0</v>
      </c>
      <c r="BP20" s="27">
        <f>SUM(H20,L20,P20,T20,X20,AB20,AF20,AJ20,AR20,AN20,AV20,AZ20)</f>
        <v>0</v>
      </c>
      <c r="BQ20" s="25"/>
      <c r="BR20" s="25">
        <f>+$BK20*100000000+$BL20*1000000-$BM20*10000+$BO20*100-$BP20</f>
        <v>0</v>
      </c>
      <c r="BS20" s="25"/>
      <c r="BT20" s="67">
        <f>RANK(BF20,BF$4:BF$27,1)</f>
        <v>1</v>
      </c>
      <c r="BU20" s="28">
        <f>RANK(BP20,$BP$4:$BP$27,1)</f>
        <v>1</v>
      </c>
      <c r="BW20" s="29">
        <v>0</v>
      </c>
      <c r="BX20" s="30"/>
      <c r="BY20" s="67">
        <f>RANK(BG20,BG$4:BG$27,1)</f>
        <v>1</v>
      </c>
      <c r="BZ20" s="28">
        <f>RANK(BW20,$BW$4:$BW$27,1)</f>
        <v>1</v>
      </c>
    </row>
    <row r="21" spans="1:78" ht="18.75" customHeight="1">
      <c r="A21" s="78"/>
      <c r="B21" s="68"/>
      <c r="C21" s="22">
        <f>RANK(BS21,BS$4:BS$27)</f>
        <v>1</v>
      </c>
      <c r="D21" s="74"/>
      <c r="E21" s="6">
        <f t="shared" si="14"/>
      </c>
      <c r="F21" s="23">
        <f>IF(AN5="","",AN5)</f>
      </c>
      <c r="G21" s="23" t="s">
        <v>0</v>
      </c>
      <c r="H21" s="23">
        <f>IF(AL5="","",AL5)</f>
      </c>
      <c r="I21" s="6">
        <f t="shared" si="16"/>
      </c>
      <c r="J21" s="23">
        <f>IF(AN7="","",AN7)</f>
      </c>
      <c r="K21" s="23" t="s">
        <v>29</v>
      </c>
      <c r="L21" s="23">
        <f>IF(AL7="","",AL7)</f>
      </c>
      <c r="M21" s="6">
        <f t="shared" si="17"/>
      </c>
      <c r="N21" s="23">
        <f>IF(AN9="","",AN9)</f>
      </c>
      <c r="O21" s="23" t="s">
        <v>29</v>
      </c>
      <c r="P21" s="23">
        <f>IF(AL9="","",AL9)</f>
      </c>
      <c r="Q21" s="6">
        <f t="shared" si="22"/>
      </c>
      <c r="R21" s="23">
        <f>IF(AN11="","",AN11)</f>
      </c>
      <c r="S21" s="23" t="s">
        <v>29</v>
      </c>
      <c r="T21" s="23">
        <f>IF(AL11="","",AL11)</f>
      </c>
      <c r="U21" s="6">
        <f t="shared" si="19"/>
      </c>
      <c r="V21" s="23">
        <f>IF(AN13="","",AN13)</f>
      </c>
      <c r="W21" s="23" t="s">
        <v>29</v>
      </c>
      <c r="X21" s="23">
        <f>IF(AL13="","",AL13)</f>
      </c>
      <c r="Y21" s="6">
        <f t="shared" si="20"/>
      </c>
      <c r="Z21" s="23">
        <f>IF(AN15="","",AN15)</f>
      </c>
      <c r="AA21" s="23" t="s">
        <v>29</v>
      </c>
      <c r="AB21" s="23">
        <f>IF(AL15="","",AL15)</f>
      </c>
      <c r="AC21" s="6">
        <f t="shared" si="21"/>
      </c>
      <c r="AD21" s="23">
        <f>IF(AN17="","",AN17)</f>
      </c>
      <c r="AE21" s="23" t="s">
        <v>29</v>
      </c>
      <c r="AF21" s="23">
        <f>IF(AL17="","",AL17)</f>
      </c>
      <c r="AG21" s="6">
        <f t="shared" si="23"/>
      </c>
      <c r="AH21" s="23">
        <f>IF(AN19="","",AN19)</f>
      </c>
      <c r="AI21" s="23" t="s">
        <v>29</v>
      </c>
      <c r="AJ21" s="23">
        <f>IF(AL19="","",AL19)</f>
      </c>
      <c r="AK21" s="64"/>
      <c r="AL21" s="65"/>
      <c r="AM21" s="65"/>
      <c r="AN21" s="66"/>
      <c r="AO21" s="6">
        <f t="shared" si="3"/>
      </c>
      <c r="AP21" s="46"/>
      <c r="AQ21" s="23" t="s">
        <v>23</v>
      </c>
      <c r="AR21" s="46"/>
      <c r="AS21" s="6">
        <f>IF(AT21="","",IF(AT21&gt;AV21,"○",IF(AT21=AV21,"△","●")))</f>
      </c>
      <c r="AT21" s="46"/>
      <c r="AU21" s="23" t="s">
        <v>0</v>
      </c>
      <c r="AV21" s="46"/>
      <c r="AW21" s="6">
        <f t="shared" si="4"/>
      </c>
      <c r="AX21" s="46"/>
      <c r="AY21" s="23" t="s">
        <v>0</v>
      </c>
      <c r="AZ21" s="46"/>
      <c r="BA21" s="63"/>
      <c r="BB21" s="59"/>
      <c r="BC21" s="59"/>
      <c r="BD21" s="59"/>
      <c r="BE21" s="59"/>
      <c r="BF21" s="61"/>
      <c r="BG21" s="68"/>
      <c r="BH21" s="59"/>
      <c r="BI21" s="59"/>
      <c r="BK21" s="31">
        <f t="shared" si="9"/>
        <v>0</v>
      </c>
      <c r="BL21" s="25">
        <f t="shared" si="10"/>
        <v>0</v>
      </c>
      <c r="BM21" s="25">
        <f t="shared" si="11"/>
        <v>0</v>
      </c>
      <c r="BN21" s="25">
        <f t="shared" si="12"/>
        <v>0</v>
      </c>
      <c r="BO21" s="26">
        <f t="shared" si="13"/>
        <v>0</v>
      </c>
      <c r="BP21" s="27"/>
      <c r="BQ21" s="25">
        <f>SUM(H21,L21,P21,T21,X21,AB21,AF21,AJ21,AR21,AN21,AV21,AZ21)</f>
        <v>0</v>
      </c>
      <c r="BR21" s="25"/>
      <c r="BS21" s="25">
        <f>+$BK21*100000000+$BL21*1000000-$BM21*10000+$BO21*100-$BQ21</f>
        <v>0</v>
      </c>
      <c r="BT21" s="67"/>
      <c r="BU21" s="32">
        <f>RANK(BQ21,$BQ$4:$BQ$27,1)</f>
        <v>1</v>
      </c>
      <c r="BW21" s="29"/>
      <c r="BX21" s="30">
        <v>0</v>
      </c>
      <c r="BY21" s="67"/>
      <c r="BZ21" s="32">
        <f>RANK(BX21,$BX$4:$BX$27,1)</f>
        <v>1</v>
      </c>
    </row>
    <row r="22" spans="1:78" ht="18.75" customHeight="1">
      <c r="A22" s="78">
        <f>3*(22-SUM(BB22:BD23))+BA22</f>
        <v>66</v>
      </c>
      <c r="B22" s="60">
        <f>RANK(BH22,BH$4:BH$27)</f>
        <v>1</v>
      </c>
      <c r="C22" s="22">
        <f>RANK(BR22,BR$4:BR$27)</f>
        <v>1</v>
      </c>
      <c r="D22" s="58" t="s">
        <v>49</v>
      </c>
      <c r="E22" s="6">
        <f t="shared" si="14"/>
      </c>
      <c r="F22" s="23">
        <f>IF(AR4="","",AR4)</f>
      </c>
      <c r="G22" s="23" t="s">
        <v>21</v>
      </c>
      <c r="H22" s="23">
        <f>IF(AP4="","",AP4)</f>
      </c>
      <c r="I22" s="6">
        <f t="shared" si="16"/>
      </c>
      <c r="J22" s="23">
        <f>IF(AR6="","",AR6)</f>
      </c>
      <c r="K22" s="23" t="s">
        <v>29</v>
      </c>
      <c r="L22" s="23">
        <f>IF(AP6="","",AP6)</f>
      </c>
      <c r="M22" s="6">
        <f t="shared" si="17"/>
      </c>
      <c r="N22" s="23">
        <f>IF(AR8="","",AR8)</f>
      </c>
      <c r="O22" s="23" t="s">
        <v>29</v>
      </c>
      <c r="P22" s="23">
        <f>IF(AP8="","",AP8)</f>
      </c>
      <c r="Q22" s="6">
        <f t="shared" si="22"/>
      </c>
      <c r="R22" s="23">
        <f>IF(AR10="","",AR10)</f>
      </c>
      <c r="S22" s="23" t="s">
        <v>29</v>
      </c>
      <c r="T22" s="23">
        <f>IF(AP10="","",AP10)</f>
      </c>
      <c r="U22" s="6">
        <f aca="true" t="shared" si="24" ref="U22:U27">IF(V22="","",IF(V22&gt;X22,"○",IF(V22=X22,"△","●")))</f>
      </c>
      <c r="V22" s="23">
        <f>IF(AR12="","",AR12)</f>
      </c>
      <c r="W22" s="23" t="s">
        <v>29</v>
      </c>
      <c r="X22" s="23">
        <f>IF(AP12="","",AP12)</f>
      </c>
      <c r="Y22" s="6">
        <f aca="true" t="shared" si="25" ref="Y22:Y27">IF(Z22="","",IF(Z22&gt;AB22,"○",IF(Z22=AB22,"△","●")))</f>
      </c>
      <c r="Z22" s="23">
        <f>IF(AR14="","",AR14)</f>
      </c>
      <c r="AA22" s="23" t="s">
        <v>29</v>
      </c>
      <c r="AB22" s="23">
        <f>IF(AP14="","",AP14)</f>
      </c>
      <c r="AC22" s="6">
        <f t="shared" si="21"/>
      </c>
      <c r="AD22" s="23">
        <f>IF(AR16="","",AR16)</f>
      </c>
      <c r="AE22" s="23" t="s">
        <v>29</v>
      </c>
      <c r="AF22" s="23">
        <f>IF(AP16="","",AP16)</f>
      </c>
      <c r="AG22" s="6">
        <f t="shared" si="23"/>
      </c>
      <c r="AH22" s="23">
        <f>IF(AR18="","",AR18)</f>
      </c>
      <c r="AI22" s="23" t="s">
        <v>29</v>
      </c>
      <c r="AJ22" s="23">
        <f>IF(AP18="","",AP18)</f>
      </c>
      <c r="AK22" s="6">
        <f aca="true" t="shared" si="26" ref="AK22:AK27">IF(AL22="","",IF(AL22&gt;AN22,"○",IF(AL22=AN22,"△","●")))</f>
      </c>
      <c r="AL22" s="23">
        <f>IF(AR20="","",AR20)</f>
      </c>
      <c r="AM22" s="23" t="s">
        <v>29</v>
      </c>
      <c r="AN22" s="23">
        <f>IF(AP20="","",AP20)</f>
      </c>
      <c r="AO22" s="64"/>
      <c r="AP22" s="65"/>
      <c r="AQ22" s="65"/>
      <c r="AR22" s="66"/>
      <c r="AS22" s="6">
        <f>IF(AT22="","",IF(AT22&gt;AV22,"○",IF(AT22=AV22,"△","●")))</f>
      </c>
      <c r="AT22" s="46"/>
      <c r="AU22" s="23" t="s">
        <v>0</v>
      </c>
      <c r="AV22" s="46"/>
      <c r="AW22" s="6">
        <f>IF(AX22="","",IF(AX22&gt;AZ22,"○",IF(AX22=AZ22,"△","●")))</f>
      </c>
      <c r="AX22" s="46"/>
      <c r="AY22" s="23" t="s">
        <v>0</v>
      </c>
      <c r="AZ22" s="46"/>
      <c r="BA22" s="62">
        <f>+BB22*3+BD22</f>
        <v>0</v>
      </c>
      <c r="BB22" s="58">
        <f>COUNTIF(E22:AZ23,"○")</f>
        <v>0</v>
      </c>
      <c r="BC22" s="58">
        <f>COUNTIF(E22:AZ23,"●")</f>
        <v>0</v>
      </c>
      <c r="BD22" s="58">
        <f>COUNTIF(E22:AZ23,"△")</f>
        <v>0</v>
      </c>
      <c r="BE22" s="58">
        <f>SUM(F22:F23,J22:J23,N22:N23,R22:R23,V22:V23,Z22:Z23,AD22:AD23,AH22:AH23,AP22:AP23,AL22:AL23,AT22:AT23,AX22:AX23)</f>
        <v>0</v>
      </c>
      <c r="BF22" s="60">
        <f>SUM(H22:H23,L22:L23,P22:P23,T22:T23,X22:X23,AB22:AB23,AF22:AF23,AJ22:AJ23,AR22:AR23,AN22:AN23,AV22:AV23,AZ22:AZ23)</f>
        <v>0</v>
      </c>
      <c r="BG22" s="60">
        <f>SUM(BW22:BX23)</f>
        <v>0</v>
      </c>
      <c r="BH22" s="58">
        <f>+BA22*100000000+BB22*1000000-BC22*10000+BE22*100-BF22+BI22*0.1</f>
        <v>0</v>
      </c>
      <c r="BI22" s="58"/>
      <c r="BK22" s="24">
        <f t="shared" si="9"/>
        <v>0</v>
      </c>
      <c r="BL22" s="25">
        <f t="shared" si="10"/>
        <v>0</v>
      </c>
      <c r="BM22" s="25">
        <f t="shared" si="11"/>
        <v>0</v>
      </c>
      <c r="BN22" s="25">
        <f t="shared" si="12"/>
        <v>0</v>
      </c>
      <c r="BO22" s="26">
        <f t="shared" si="13"/>
        <v>0</v>
      </c>
      <c r="BP22" s="27">
        <f>SUM(H22,L22,P22,T22,X22,AB22,AF22,AJ22,AR22,AN22,AV22,AZ22)</f>
        <v>0</v>
      </c>
      <c r="BQ22" s="25"/>
      <c r="BR22" s="25">
        <f>+$BK22*100000000+$BL22*1000000-$BM22*10000+$BO22*100-$BP22</f>
        <v>0</v>
      </c>
      <c r="BS22" s="25"/>
      <c r="BT22" s="67">
        <f>RANK(BF22,BF$4:BF$27,1)</f>
        <v>1</v>
      </c>
      <c r="BU22" s="28">
        <f>RANK(BP22,$BP$4:$BP$27,1)</f>
        <v>1</v>
      </c>
      <c r="BW22" s="29">
        <v>0</v>
      </c>
      <c r="BX22" s="30"/>
      <c r="BY22" s="67">
        <f>RANK(BG22,BG$4:BG$27,1)</f>
        <v>1</v>
      </c>
      <c r="BZ22" s="28">
        <f>RANK(BW22,$BW$4:$BW$27,1)</f>
        <v>1</v>
      </c>
    </row>
    <row r="23" spans="1:78" ht="18.75" customHeight="1">
      <c r="A23" s="78"/>
      <c r="B23" s="68"/>
      <c r="C23" s="22">
        <f>RANK(BS23,BS$4:BS$27)</f>
        <v>1</v>
      </c>
      <c r="D23" s="59"/>
      <c r="E23" s="6">
        <f t="shared" si="14"/>
      </c>
      <c r="F23" s="23">
        <f>IF(AR5="","",AR5)</f>
      </c>
      <c r="G23" s="23" t="s">
        <v>0</v>
      </c>
      <c r="H23" s="23">
        <f>IF(AP5="","",AP5)</f>
      </c>
      <c r="I23" s="6">
        <f t="shared" si="16"/>
      </c>
      <c r="J23" s="23">
        <f>IF(AR7="","",AR7)</f>
      </c>
      <c r="K23" s="23" t="s">
        <v>29</v>
      </c>
      <c r="L23" s="23">
        <f>IF(AP7="","",AP7)</f>
      </c>
      <c r="M23" s="6">
        <f t="shared" si="17"/>
      </c>
      <c r="N23" s="23">
        <f>IF(AR9="","",AR9)</f>
      </c>
      <c r="O23" s="23" t="s">
        <v>29</v>
      </c>
      <c r="P23" s="23">
        <f>IF(AP9="","",AP9)</f>
      </c>
      <c r="Q23" s="6">
        <f t="shared" si="22"/>
      </c>
      <c r="R23" s="23">
        <f>IF(AR11="","",AR11)</f>
      </c>
      <c r="S23" s="23" t="s">
        <v>29</v>
      </c>
      <c r="T23" s="23">
        <f>IF(AP11="","",AP11)</f>
      </c>
      <c r="U23" s="6">
        <f t="shared" si="24"/>
      </c>
      <c r="V23" s="23">
        <f>IF(AR13="","",AR13)</f>
      </c>
      <c r="W23" s="23" t="s">
        <v>29</v>
      </c>
      <c r="X23" s="23">
        <f>IF(AP13="","",AP13)</f>
      </c>
      <c r="Y23" s="6">
        <f t="shared" si="25"/>
      </c>
      <c r="Z23" s="23">
        <f>IF(AR15="","",AR15)</f>
      </c>
      <c r="AA23" s="23" t="s">
        <v>29</v>
      </c>
      <c r="AB23" s="23">
        <f>IF(AP15="","",AP15)</f>
      </c>
      <c r="AC23" s="6">
        <f t="shared" si="21"/>
      </c>
      <c r="AD23" s="23">
        <f>IF(AR17="","",AR17)</f>
      </c>
      <c r="AE23" s="23" t="s">
        <v>29</v>
      </c>
      <c r="AF23" s="23">
        <f>IF(AP17="","",AP17)</f>
      </c>
      <c r="AG23" s="6">
        <f t="shared" si="23"/>
      </c>
      <c r="AH23" s="23">
        <f>IF(AR19="","",AR19)</f>
      </c>
      <c r="AI23" s="23" t="s">
        <v>29</v>
      </c>
      <c r="AJ23" s="23">
        <f>IF(AP19="","",AP19)</f>
      </c>
      <c r="AK23" s="6">
        <f t="shared" si="26"/>
      </c>
      <c r="AL23" s="23">
        <f>IF(AR21="","",AR21)</f>
      </c>
      <c r="AM23" s="23" t="s">
        <v>29</v>
      </c>
      <c r="AN23" s="23">
        <f>IF(AP21="","",AP21)</f>
      </c>
      <c r="AO23" s="64"/>
      <c r="AP23" s="65"/>
      <c r="AQ23" s="65"/>
      <c r="AR23" s="66"/>
      <c r="AS23" s="6">
        <f>IF(AT23="","",IF(AT23&gt;AV23,"○",IF(AT23=AV23,"△","●")))</f>
      </c>
      <c r="AT23" s="46"/>
      <c r="AU23" s="23" t="s">
        <v>0</v>
      </c>
      <c r="AV23" s="46"/>
      <c r="AW23" s="6">
        <f>IF(AX23="","",IF(AX23&gt;AZ23,"○",IF(AX23=AZ23,"△","●")))</f>
      </c>
      <c r="AX23" s="46"/>
      <c r="AY23" s="23" t="s">
        <v>0</v>
      </c>
      <c r="AZ23" s="46"/>
      <c r="BA23" s="63"/>
      <c r="BB23" s="59"/>
      <c r="BC23" s="59"/>
      <c r="BD23" s="59"/>
      <c r="BE23" s="59"/>
      <c r="BF23" s="61"/>
      <c r="BG23" s="68"/>
      <c r="BH23" s="59"/>
      <c r="BI23" s="59"/>
      <c r="BK23" s="31">
        <f t="shared" si="9"/>
        <v>0</v>
      </c>
      <c r="BL23" s="25">
        <f t="shared" si="10"/>
        <v>0</v>
      </c>
      <c r="BM23" s="25">
        <f t="shared" si="11"/>
        <v>0</v>
      </c>
      <c r="BN23" s="25">
        <f t="shared" si="12"/>
        <v>0</v>
      </c>
      <c r="BO23" s="26">
        <f t="shared" si="13"/>
        <v>0</v>
      </c>
      <c r="BP23" s="27"/>
      <c r="BQ23" s="25">
        <f>SUM(H23,L23,P23,T23,X23,AB23,AF23,AJ23,AR23,AN23,AV23,AZ23)</f>
        <v>0</v>
      </c>
      <c r="BR23" s="25"/>
      <c r="BS23" s="25">
        <f>+$BK23*100000000+$BL23*1000000-$BM23*10000+$BO23*100-$BQ23</f>
        <v>0</v>
      </c>
      <c r="BT23" s="67"/>
      <c r="BU23" s="32">
        <f>RANK(BQ23,$BQ$4:$BQ$27,1)</f>
        <v>1</v>
      </c>
      <c r="BW23" s="29"/>
      <c r="BX23" s="30">
        <v>0</v>
      </c>
      <c r="BY23" s="67"/>
      <c r="BZ23" s="32">
        <f>RANK(BX23,$BX$4:$BX$27,1)</f>
        <v>1</v>
      </c>
    </row>
    <row r="24" spans="1:78" ht="18.75" customHeight="1">
      <c r="A24" s="78">
        <f>3*(22-SUM(BB24:BD25))+BA24</f>
        <v>66</v>
      </c>
      <c r="B24" s="60">
        <f>RANK(BH24,BH$4:BH$27)</f>
        <v>1</v>
      </c>
      <c r="C24" s="22">
        <f>RANK(BR24,BR$4:BR$27)</f>
        <v>1</v>
      </c>
      <c r="D24" s="58" t="s">
        <v>48</v>
      </c>
      <c r="E24" s="6">
        <f>IF(F24="","",IF(F24&gt;H24,"○",IF(F24=H24,"△","●")))</f>
      </c>
      <c r="F24" s="23">
        <f>IF(AV4="","",AV4)</f>
      </c>
      <c r="G24" s="23" t="s">
        <v>0</v>
      </c>
      <c r="H24" s="23">
        <f>IF(AT4="","",AT4)</f>
      </c>
      <c r="I24" s="6">
        <f>IF(J24="","",IF(J24&gt;L24,"○",IF(J24=L24,"△","●")))</f>
      </c>
      <c r="J24" s="23">
        <f>IF(AV6="","",AV6)</f>
      </c>
      <c r="K24" s="23" t="s">
        <v>29</v>
      </c>
      <c r="L24" s="23">
        <f>IF(AT6="","",AT6)</f>
      </c>
      <c r="M24" s="6">
        <f>IF(N24="","",IF(N24&gt;P24,"○",IF(N24=P24,"△","●")))</f>
      </c>
      <c r="N24" s="23">
        <f>IF(AV8="","",AV8)</f>
      </c>
      <c r="O24" s="23" t="s">
        <v>29</v>
      </c>
      <c r="P24" s="23">
        <f>IF(AT8="","",AT8)</f>
      </c>
      <c r="Q24" s="6">
        <f t="shared" si="22"/>
      </c>
      <c r="R24" s="23">
        <f>IF(AV10="","",AV10)</f>
      </c>
      <c r="S24" s="23" t="s">
        <v>29</v>
      </c>
      <c r="T24" s="23">
        <f>IF(AT10="","",AT10)</f>
      </c>
      <c r="U24" s="6">
        <f t="shared" si="24"/>
      </c>
      <c r="V24" s="23">
        <f>IF(AV12="","",AV12)</f>
      </c>
      <c r="W24" s="23" t="s">
        <v>29</v>
      </c>
      <c r="X24" s="23">
        <f>IF(AT12="","",AT12)</f>
      </c>
      <c r="Y24" s="6">
        <f t="shared" si="25"/>
      </c>
      <c r="Z24" s="23">
        <f>IF(AV14="","",AV14)</f>
      </c>
      <c r="AA24" s="23" t="s">
        <v>29</v>
      </c>
      <c r="AB24" s="23">
        <f>IF(AT14="","",AT14)</f>
      </c>
      <c r="AC24" s="6">
        <f>IF(AD24="","",IF(AD24&gt;AF24,"○",IF(AD24=AF24,"△","●")))</f>
      </c>
      <c r="AD24" s="23">
        <f>IF(AV16="","",AV16)</f>
      </c>
      <c r="AE24" s="23" t="s">
        <v>29</v>
      </c>
      <c r="AF24" s="23">
        <f>IF(AT16="","",AT16)</f>
      </c>
      <c r="AG24" s="6">
        <f t="shared" si="23"/>
      </c>
      <c r="AH24" s="23">
        <f>IF(AV18="","",AV18)</f>
      </c>
      <c r="AI24" s="23" t="s">
        <v>29</v>
      </c>
      <c r="AJ24" s="23">
        <f>IF(AT18="","",AT18)</f>
      </c>
      <c r="AK24" s="6">
        <f t="shared" si="26"/>
      </c>
      <c r="AL24" s="23">
        <f>IF(AV20="","",AV20)</f>
      </c>
      <c r="AM24" s="23" t="s">
        <v>29</v>
      </c>
      <c r="AN24" s="23">
        <f>IF(AT20="","",AT20)</f>
      </c>
      <c r="AO24" s="6">
        <f>IF(AP24="","",IF(AP24&gt;AR24,"○",IF(AP24=AR24,"△","●")))</f>
      </c>
      <c r="AP24" s="23">
        <f>IF(AV22="","",AV22)</f>
      </c>
      <c r="AQ24" s="23" t="s">
        <v>29</v>
      </c>
      <c r="AR24" s="23">
        <f>IF(AT22="","",AT22)</f>
      </c>
      <c r="AS24" s="64"/>
      <c r="AT24" s="65"/>
      <c r="AU24" s="65"/>
      <c r="AV24" s="66"/>
      <c r="AW24" s="6">
        <f>IF(AX24="","",IF(AX24&gt;AZ24,"○",IF(AX24=AZ24,"△","●")))</f>
      </c>
      <c r="AX24" s="46"/>
      <c r="AY24" s="23" t="s">
        <v>0</v>
      </c>
      <c r="AZ24" s="46"/>
      <c r="BA24" s="62">
        <f>+BB24*3+BD24</f>
        <v>0</v>
      </c>
      <c r="BB24" s="58">
        <f>COUNTIF(E24:AZ25,"○")</f>
        <v>0</v>
      </c>
      <c r="BC24" s="58">
        <f>COUNTIF(E24:AZ25,"●")</f>
        <v>0</v>
      </c>
      <c r="BD24" s="58">
        <f>COUNTIF(E24:AZ25,"△")</f>
        <v>0</v>
      </c>
      <c r="BE24" s="58">
        <f>SUM(F24:F25,J24:J25,N24:N25,R24:R25,V24:V25,Z24:Z25,AD24:AD25,AH24:AH25,AP24:AP25,AL24:AL25,AT24:AT25,AX24:AX25)</f>
        <v>0</v>
      </c>
      <c r="BF24" s="60">
        <f>SUM(H24:H25,L24:L25,P24:P25,T24:T25,X24:X25,AB24:AB25,AF24:AF25,AJ24:AJ25,AR24:AR25,AN24:AN25,AV24:AV25,AZ24:AZ25)</f>
        <v>0</v>
      </c>
      <c r="BG24" s="60">
        <f>SUM(BW24:BX25)</f>
        <v>0</v>
      </c>
      <c r="BH24" s="58">
        <f>+BA24*100000000+BB24*1000000-BC24*10000+BE24*100-BF24+BI24*0.1</f>
        <v>0</v>
      </c>
      <c r="BI24" s="58"/>
      <c r="BK24" s="24">
        <f t="shared" si="9"/>
        <v>0</v>
      </c>
      <c r="BL24" s="25">
        <f t="shared" si="10"/>
        <v>0</v>
      </c>
      <c r="BM24" s="25">
        <f t="shared" si="11"/>
        <v>0</v>
      </c>
      <c r="BN24" s="25">
        <f t="shared" si="12"/>
        <v>0</v>
      </c>
      <c r="BO24" s="26">
        <f t="shared" si="13"/>
        <v>0</v>
      </c>
      <c r="BP24" s="27">
        <f>SUM(H24,L24,P24,T24,X24,AB24,AF24,AJ24,AR24,AN24,AV24,AZ24)</f>
        <v>0</v>
      </c>
      <c r="BQ24" s="25"/>
      <c r="BR24" s="25">
        <f>+$BK24*100000000+$BL24*1000000-$BM24*10000+$BO24*100-$BP24</f>
        <v>0</v>
      </c>
      <c r="BS24" s="25"/>
      <c r="BT24" s="67">
        <f>RANK(BF24,BF$4:BF$27,1)</f>
        <v>1</v>
      </c>
      <c r="BU24" s="28">
        <f>RANK(BP24,$BP$4:$BP$27,1)</f>
        <v>1</v>
      </c>
      <c r="BW24" s="29">
        <v>0</v>
      </c>
      <c r="BX24" s="30"/>
      <c r="BY24" s="67">
        <f>RANK(BG24,BG$4:BG$27,1)</f>
        <v>1</v>
      </c>
      <c r="BZ24" s="28">
        <f>RANK(BW24,$BW$4:$BW$27,1)</f>
        <v>1</v>
      </c>
    </row>
    <row r="25" spans="1:78" ht="18.75" customHeight="1">
      <c r="A25" s="78"/>
      <c r="B25" s="68"/>
      <c r="C25" s="22">
        <f>RANK(BS25,BS$4:BS$27)</f>
        <v>1</v>
      </c>
      <c r="D25" s="74"/>
      <c r="E25" s="6">
        <f>IF(F25="","",IF(F25&gt;H25,"○",IF(F25=H25,"△","●")))</f>
      </c>
      <c r="F25" s="23">
        <f>IF(AV5="","",AV5)</f>
      </c>
      <c r="G25" s="23" t="s">
        <v>0</v>
      </c>
      <c r="H25" s="23">
        <f>IF(AT5="","",AT5)</f>
      </c>
      <c r="I25" s="6">
        <f>IF(J25="","",IF(J25&gt;L25,"○",IF(J25=L25,"△","●")))</f>
      </c>
      <c r="J25" s="23">
        <f>IF(AV7="","",AV7)</f>
      </c>
      <c r="K25" s="23" t="s">
        <v>29</v>
      </c>
      <c r="L25" s="23">
        <f>IF(AT7="","",AT7)</f>
      </c>
      <c r="M25" s="6">
        <f>IF(N25="","",IF(N25&gt;P25,"○",IF(N25=P25,"△","●")))</f>
      </c>
      <c r="N25" s="23">
        <f>IF(AV9="","",AV9)</f>
      </c>
      <c r="O25" s="23" t="s">
        <v>29</v>
      </c>
      <c r="P25" s="23">
        <f>IF(AT9="","",AT9)</f>
      </c>
      <c r="Q25" s="6">
        <f t="shared" si="22"/>
      </c>
      <c r="R25" s="23">
        <f>IF(AV11="","",AV11)</f>
      </c>
      <c r="S25" s="23" t="s">
        <v>29</v>
      </c>
      <c r="T25" s="23">
        <f>IF(AT11="","",AT11)</f>
      </c>
      <c r="U25" s="6">
        <f t="shared" si="24"/>
      </c>
      <c r="V25" s="23">
        <f>IF(AV13="","",AV13)</f>
      </c>
      <c r="W25" s="23" t="s">
        <v>29</v>
      </c>
      <c r="X25" s="23">
        <f>IF(AT13="","",AT13)</f>
      </c>
      <c r="Y25" s="6">
        <f t="shared" si="25"/>
      </c>
      <c r="Z25" s="23">
        <f>IF(AV15="","",AV15)</f>
      </c>
      <c r="AA25" s="23" t="s">
        <v>29</v>
      </c>
      <c r="AB25" s="23">
        <f>IF(AT15="","",AT15)</f>
      </c>
      <c r="AC25" s="6">
        <f>IF(AD25="","",IF(AD25&gt;AF25,"○",IF(AD25=AF25,"△","●")))</f>
      </c>
      <c r="AD25" s="23">
        <f>IF(AV17="","",AV17)</f>
      </c>
      <c r="AE25" s="23" t="s">
        <v>29</v>
      </c>
      <c r="AF25" s="23">
        <f>IF(AT17="","",AT17)</f>
      </c>
      <c r="AG25" s="6">
        <f t="shared" si="23"/>
      </c>
      <c r="AH25" s="23">
        <f>IF(AV19="","",AV19)</f>
      </c>
      <c r="AI25" s="23" t="s">
        <v>29</v>
      </c>
      <c r="AJ25" s="23">
        <f>IF(AT19="","",AT19)</f>
      </c>
      <c r="AK25" s="6">
        <f t="shared" si="26"/>
      </c>
      <c r="AL25" s="23">
        <f>IF(AV21="","",AV21)</f>
      </c>
      <c r="AM25" s="23" t="s">
        <v>29</v>
      </c>
      <c r="AN25" s="23">
        <f>IF(AT21="","",AT21)</f>
      </c>
      <c r="AO25" s="6">
        <f>IF(AP25="","",IF(AP25&gt;AR25,"○",IF(AP25=AR25,"△","●")))</f>
      </c>
      <c r="AP25" s="23">
        <f>IF(AV23="","",AV23)</f>
      </c>
      <c r="AQ25" s="23" t="s">
        <v>29</v>
      </c>
      <c r="AR25" s="23">
        <f>IF(AT23="","",AT23)</f>
      </c>
      <c r="AS25" s="64"/>
      <c r="AT25" s="65"/>
      <c r="AU25" s="65"/>
      <c r="AV25" s="66"/>
      <c r="AW25" s="6">
        <f>IF(AX25="","",IF(AX25&gt;AZ25,"○",IF(AX25=AZ25,"△","●")))</f>
      </c>
      <c r="AX25" s="46"/>
      <c r="AY25" s="23" t="s">
        <v>0</v>
      </c>
      <c r="AZ25" s="46"/>
      <c r="BA25" s="63"/>
      <c r="BB25" s="59"/>
      <c r="BC25" s="59"/>
      <c r="BD25" s="59"/>
      <c r="BE25" s="59"/>
      <c r="BF25" s="61"/>
      <c r="BG25" s="68"/>
      <c r="BH25" s="59"/>
      <c r="BI25" s="59"/>
      <c r="BK25" s="31">
        <f t="shared" si="9"/>
        <v>0</v>
      </c>
      <c r="BL25" s="25">
        <f t="shared" si="10"/>
        <v>0</v>
      </c>
      <c r="BM25" s="25">
        <f t="shared" si="11"/>
        <v>0</v>
      </c>
      <c r="BN25" s="25">
        <f t="shared" si="12"/>
        <v>0</v>
      </c>
      <c r="BO25" s="26">
        <f t="shared" si="13"/>
        <v>0</v>
      </c>
      <c r="BP25" s="27"/>
      <c r="BQ25" s="25">
        <f>SUM(H25,L25,P25,T25,X25,AB25,AF25,AJ25,AR25,AN25,AV25,AZ25)</f>
        <v>0</v>
      </c>
      <c r="BR25" s="25"/>
      <c r="BS25" s="25">
        <f>+$BK25*100000000+$BL25*1000000-$BM25*10000+$BO25*100-$BQ25</f>
        <v>0</v>
      </c>
      <c r="BT25" s="67"/>
      <c r="BU25" s="32">
        <f>RANK(BQ25,$BQ$4:$BQ$27,1)</f>
        <v>1</v>
      </c>
      <c r="BW25" s="29"/>
      <c r="BX25" s="30">
        <v>0</v>
      </c>
      <c r="BY25" s="67"/>
      <c r="BZ25" s="32">
        <f>RANK(BX25,$BX$4:$BX$27,1)</f>
        <v>1</v>
      </c>
    </row>
    <row r="26" spans="1:78" ht="18.75" customHeight="1">
      <c r="A26" s="78">
        <f>3*(22-SUM(BB26:BD27))+BA26</f>
        <v>66</v>
      </c>
      <c r="B26" s="60">
        <f>RANK(BH26,BH$4:BH$27)</f>
        <v>1</v>
      </c>
      <c r="C26" s="22">
        <f>RANK(BR26,BR$4:BR$27)</f>
        <v>1</v>
      </c>
      <c r="D26" s="58" t="s">
        <v>57</v>
      </c>
      <c r="E26" s="6">
        <f>IF(F26="","",IF(F26&gt;H26,"○",IF(F26=H26,"△","●")))</f>
      </c>
      <c r="F26" s="23">
        <f>IF(AZ4="","",AZ4)</f>
      </c>
      <c r="G26" s="23" t="s">
        <v>0</v>
      </c>
      <c r="H26" s="23">
        <f>IF(AX4="","",AX4)</f>
      </c>
      <c r="I26" s="6">
        <f>IF(J26="","",IF(J26&gt;L26,"○",IF(J26=L26,"△","●")))</f>
      </c>
      <c r="J26" s="23">
        <f>IF(AZ6="","",AZ6)</f>
      </c>
      <c r="K26" s="23" t="s">
        <v>29</v>
      </c>
      <c r="L26" s="23">
        <f>IF(AX6="","",AX6)</f>
      </c>
      <c r="M26" s="6">
        <f>IF(N26="","",IF(N26&gt;P26,"○",IF(N26=P26,"△","●")))</f>
      </c>
      <c r="N26" s="23">
        <f>IF(AZ8="","",AZ8)</f>
      </c>
      <c r="O26" s="23" t="s">
        <v>29</v>
      </c>
      <c r="P26" s="23">
        <f>IF(AX8="","",AX8)</f>
      </c>
      <c r="Q26" s="6">
        <f t="shared" si="22"/>
      </c>
      <c r="R26" s="23">
        <f>IF(AZ10="","",AZ10)</f>
      </c>
      <c r="S26" s="23" t="s">
        <v>29</v>
      </c>
      <c r="T26" s="23">
        <f>IF(AX10="","",AX10)</f>
      </c>
      <c r="U26" s="6">
        <f t="shared" si="24"/>
      </c>
      <c r="V26" s="23">
        <f>IF(AZ12="","",AZ12)</f>
      </c>
      <c r="W26" s="23" t="s">
        <v>29</v>
      </c>
      <c r="X26" s="23">
        <f>IF(AX12="","",AX12)</f>
      </c>
      <c r="Y26" s="6">
        <f t="shared" si="25"/>
      </c>
      <c r="Z26" s="23">
        <f>IF(AZ14="","",AZ14)</f>
      </c>
      <c r="AA26" s="23" t="s">
        <v>29</v>
      </c>
      <c r="AB26" s="23">
        <f>IF(AX14="","",AX14)</f>
      </c>
      <c r="AC26" s="6">
        <f>IF(AD26="","",IF(AD26&gt;AF26,"○",IF(AD26=AF26,"△","●")))</f>
      </c>
      <c r="AD26" s="23">
        <f>IF(AZ16="","",AZ16)</f>
      </c>
      <c r="AE26" s="23" t="s">
        <v>29</v>
      </c>
      <c r="AF26" s="23">
        <f>IF(AX16="","",AX16)</f>
      </c>
      <c r="AG26" s="6">
        <f t="shared" si="23"/>
      </c>
      <c r="AH26" s="23">
        <f>IF(AZ18="","",AZ18)</f>
      </c>
      <c r="AI26" s="23" t="s">
        <v>29</v>
      </c>
      <c r="AJ26" s="23">
        <f>IF(AX18="","",AX18)</f>
      </c>
      <c r="AK26" s="6">
        <f t="shared" si="26"/>
      </c>
      <c r="AL26" s="23">
        <f>IF(AZ20="","",AZ20)</f>
      </c>
      <c r="AM26" s="23" t="s">
        <v>29</v>
      </c>
      <c r="AN26" s="23">
        <f>IF(AX20="","",AX20)</f>
      </c>
      <c r="AO26" s="6">
        <f>IF(AP26="","",IF(AP26&gt;AR26,"○",IF(AP26=AR26,"△","●")))</f>
      </c>
      <c r="AP26" s="23">
        <f>IF(AZ22="","",AZ22)</f>
      </c>
      <c r="AQ26" s="23" t="s">
        <v>29</v>
      </c>
      <c r="AR26" s="23">
        <f>IF(AX22="","",AX22)</f>
      </c>
      <c r="AS26" s="6">
        <f>IF(AT26="","",IF(AT26&gt;AV26,"○",IF(AT26=AV26,"△","●")))</f>
      </c>
      <c r="AT26" s="23">
        <f>IF(AZ24="","",AZ24)</f>
      </c>
      <c r="AU26" s="23" t="s">
        <v>29</v>
      </c>
      <c r="AV26" s="23">
        <f>IF(AX24="","",AX24)</f>
      </c>
      <c r="AW26" s="64"/>
      <c r="AX26" s="65"/>
      <c r="AY26" s="65"/>
      <c r="AZ26" s="66"/>
      <c r="BA26" s="62">
        <f>+BB26*3+BD26</f>
        <v>0</v>
      </c>
      <c r="BB26" s="58">
        <f>COUNTIF(E26:AZ27,"○")</f>
        <v>0</v>
      </c>
      <c r="BC26" s="58">
        <f>COUNTIF(E26:AZ27,"●")</f>
        <v>0</v>
      </c>
      <c r="BD26" s="58">
        <f>COUNTIF(E26:AZ27,"△")</f>
        <v>0</v>
      </c>
      <c r="BE26" s="58">
        <f>SUM(F26:F27,J26:J27,N26:N27,R26:R27,V26:V27,Z26:Z27,AD26:AD27,AH26:AH27,AP26:AP27,AL26:AL27,AT26:AT27,AX26:AX27)</f>
        <v>0</v>
      </c>
      <c r="BF26" s="60">
        <f>SUM(H26:H27,L26:L27,P26:P27,T26:T27,X26:X27,AB26:AB27,AF26:AF27,AJ26:AJ27,AR26:AR27,AN26:AN27,AV26:AV27,AZ26:AZ27)</f>
        <v>0</v>
      </c>
      <c r="BG26" s="60">
        <f>SUM(BW26:BX27)</f>
        <v>0</v>
      </c>
      <c r="BH26" s="58">
        <f>+BA26*100000000+BB26*1000000-BC26*10000+BE26*100-BF26+BI26*0.1</f>
        <v>0</v>
      </c>
      <c r="BI26" s="58"/>
      <c r="BK26" s="24">
        <f t="shared" si="9"/>
        <v>0</v>
      </c>
      <c r="BL26" s="25">
        <f t="shared" si="10"/>
        <v>0</v>
      </c>
      <c r="BM26" s="25">
        <f t="shared" si="11"/>
        <v>0</v>
      </c>
      <c r="BN26" s="25">
        <f t="shared" si="12"/>
        <v>0</v>
      </c>
      <c r="BO26" s="26">
        <f t="shared" si="13"/>
        <v>0</v>
      </c>
      <c r="BP26" s="27">
        <f>SUM(H26,L26,P26,T26,X26,AB26,AF26,AJ26,AR26,AN26,AV26,AZ26)</f>
        <v>0</v>
      </c>
      <c r="BQ26" s="25"/>
      <c r="BR26" s="25">
        <f>+$BK26*100000000+$BL26*1000000-$BM26*10000+$BO26*100-$BP26</f>
        <v>0</v>
      </c>
      <c r="BS26" s="25"/>
      <c r="BT26" s="67">
        <f>RANK(BF26,BF$4:BF$27,1)</f>
        <v>1</v>
      </c>
      <c r="BU26" s="28">
        <f>RANK(BP26,$BP$4:$BP$27,1)</f>
        <v>1</v>
      </c>
      <c r="BW26" s="29">
        <v>0</v>
      </c>
      <c r="BX26" s="30"/>
      <c r="BY26" s="67">
        <f>RANK(BG26,BG$4:BG$27,1)</f>
        <v>1</v>
      </c>
      <c r="BZ26" s="28">
        <f>RANK(BW26,$BW$4:$BW$27,1)</f>
        <v>1</v>
      </c>
    </row>
    <row r="27" spans="1:78" ht="18.75" customHeight="1" thickBot="1">
      <c r="A27" s="78"/>
      <c r="B27" s="68"/>
      <c r="C27" s="22">
        <f>RANK(BS27,BS$4:BS$27)</f>
        <v>1</v>
      </c>
      <c r="D27" s="59"/>
      <c r="E27" s="6">
        <f>IF(F27="","",IF(F27&gt;H27,"○",IF(F27=H27,"△","●")))</f>
      </c>
      <c r="F27" s="23">
        <f>IF(AZ5="","",AZ5)</f>
      </c>
      <c r="G27" s="23" t="s">
        <v>0</v>
      </c>
      <c r="H27" s="23">
        <f>IF(AX5="","",AX5)</f>
      </c>
      <c r="I27" s="6">
        <f>IF(J27="","",IF(J27&gt;L27,"○",IF(J27=L27,"△","●")))</f>
      </c>
      <c r="J27" s="23">
        <f>IF(AZ7="","",AZ7)</f>
      </c>
      <c r="K27" s="23" t="s">
        <v>29</v>
      </c>
      <c r="L27" s="23">
        <f>IF(AX7="","",AX7)</f>
      </c>
      <c r="M27" s="6">
        <f>IF(N27="","",IF(N27&gt;P27,"○",IF(N27=P27,"△","●")))</f>
      </c>
      <c r="N27" s="23">
        <f>IF(AZ9="","",AZ9)</f>
      </c>
      <c r="O27" s="23" t="s">
        <v>29</v>
      </c>
      <c r="P27" s="23">
        <f>IF(AX9="","",AX9)</f>
      </c>
      <c r="Q27" s="6">
        <f t="shared" si="22"/>
      </c>
      <c r="R27" s="23">
        <f>IF(AZ11="","",AZ11)</f>
      </c>
      <c r="S27" s="23" t="s">
        <v>29</v>
      </c>
      <c r="T27" s="23">
        <f>IF(AX11="","",AX11)</f>
      </c>
      <c r="U27" s="6">
        <f t="shared" si="24"/>
      </c>
      <c r="V27" s="23">
        <f>IF(AZ13="","",AZ13)</f>
      </c>
      <c r="W27" s="23" t="s">
        <v>29</v>
      </c>
      <c r="X27" s="23">
        <f>IF(AX13="","",AX13)</f>
      </c>
      <c r="Y27" s="6">
        <f t="shared" si="25"/>
      </c>
      <c r="Z27" s="23">
        <f>IF(AZ15="","",AZ15)</f>
      </c>
      <c r="AA27" s="23" t="s">
        <v>29</v>
      </c>
      <c r="AB27" s="23">
        <f>IF(AX15="","",AX15)</f>
      </c>
      <c r="AC27" s="6">
        <f>IF(AD27="","",IF(AD27&gt;AF27,"○",IF(AD27=AF27,"△","●")))</f>
      </c>
      <c r="AD27" s="23">
        <f>IF(AZ17="","",AZ17)</f>
      </c>
      <c r="AE27" s="23" t="s">
        <v>29</v>
      </c>
      <c r="AF27" s="23">
        <f>IF(AX17="","",AX17)</f>
      </c>
      <c r="AG27" s="6">
        <f t="shared" si="23"/>
      </c>
      <c r="AH27" s="23">
        <f>IF(AZ19="","",AZ19)</f>
      </c>
      <c r="AI27" s="23" t="s">
        <v>29</v>
      </c>
      <c r="AJ27" s="23">
        <f>IF(AX19="","",AX19)</f>
      </c>
      <c r="AK27" s="6">
        <f t="shared" si="26"/>
      </c>
      <c r="AL27" s="23">
        <f>IF(AZ21="","",AZ21)</f>
      </c>
      <c r="AM27" s="23" t="s">
        <v>29</v>
      </c>
      <c r="AN27" s="23">
        <f>IF(AX21="","",AX21)</f>
      </c>
      <c r="AO27" s="6">
        <f>IF(AP27="","",IF(AP27&gt;AR27,"○",IF(AP27=AR27,"△","●")))</f>
      </c>
      <c r="AP27" s="23">
        <f>IF(AZ23="","",AZ23)</f>
      </c>
      <c r="AQ27" s="23" t="s">
        <v>29</v>
      </c>
      <c r="AR27" s="23">
        <f>IF(AX23="","",AX23)</f>
      </c>
      <c r="AS27" s="6">
        <f>IF(AT27="","",IF(AT27&gt;AV27,"○",IF(AT27=AV27,"△","●")))</f>
      </c>
      <c r="AT27" s="23">
        <f>IF(AZ25="","",AZ25)</f>
      </c>
      <c r="AU27" s="23" t="s">
        <v>29</v>
      </c>
      <c r="AV27" s="23">
        <f>IF(AX25="","",AX25)</f>
      </c>
      <c r="AW27" s="64"/>
      <c r="AX27" s="65"/>
      <c r="AY27" s="65"/>
      <c r="AZ27" s="66"/>
      <c r="BA27" s="63"/>
      <c r="BB27" s="59"/>
      <c r="BC27" s="59"/>
      <c r="BD27" s="59"/>
      <c r="BE27" s="59"/>
      <c r="BF27" s="61"/>
      <c r="BG27" s="68"/>
      <c r="BH27" s="59"/>
      <c r="BI27" s="59"/>
      <c r="BK27" s="31">
        <f t="shared" si="9"/>
        <v>0</v>
      </c>
      <c r="BL27" s="25">
        <f t="shared" si="10"/>
        <v>0</v>
      </c>
      <c r="BM27" s="25">
        <f t="shared" si="11"/>
        <v>0</v>
      </c>
      <c r="BN27" s="25">
        <f t="shared" si="12"/>
        <v>0</v>
      </c>
      <c r="BO27" s="26">
        <f>SUM(F27,J27,N27,R27,V27,Z27,AD27,AH27,AP27,AL27,AT27,AX27)</f>
        <v>0</v>
      </c>
      <c r="BP27" s="33"/>
      <c r="BQ27" s="34">
        <f>SUM(H27,L27,P27,T27,X27,AB27,AF27,AJ27,AR27,AN27,AV27,AZ27)</f>
        <v>0</v>
      </c>
      <c r="BR27" s="34"/>
      <c r="BS27" s="34">
        <f>+$BK27*100000000+$BL27*1000000-$BM27*10000+$BO27*100-$BQ27</f>
        <v>0</v>
      </c>
      <c r="BT27" s="83"/>
      <c r="BU27" s="35">
        <f>RANK(BQ27,$BQ$4:$BQ$27,1)</f>
        <v>1</v>
      </c>
      <c r="BW27" s="36"/>
      <c r="BX27" s="37">
        <v>0</v>
      </c>
      <c r="BY27" s="83"/>
      <c r="BZ27" s="35">
        <f>RANK(BX27,$BX$4:$BX$27,1)</f>
        <v>1</v>
      </c>
    </row>
    <row r="28" ht="9" customHeight="1"/>
    <row r="29" spans="1:39" s="50" customFormat="1" ht="13.5">
      <c r="A29" s="47"/>
      <c r="B29" s="47"/>
      <c r="C29" s="47"/>
      <c r="D29" s="47"/>
      <c r="E29" s="84" t="s">
        <v>52</v>
      </c>
      <c r="F29" s="85"/>
      <c r="G29" s="85"/>
      <c r="H29" s="85"/>
      <c r="I29" s="85"/>
      <c r="J29" s="85"/>
      <c r="K29" s="85"/>
      <c r="L29" s="85"/>
      <c r="M29" s="85"/>
      <c r="N29" s="86"/>
      <c r="O29" s="48" t="s">
        <v>10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/>
      <c r="AM29" s="57" t="s">
        <v>54</v>
      </c>
    </row>
    <row r="30" spans="1:39" s="50" customFormat="1" ht="14.25" thickBot="1">
      <c r="A30" s="47"/>
      <c r="B30" s="47"/>
      <c r="C30" s="47"/>
      <c r="D30" s="47"/>
      <c r="E30" s="87"/>
      <c r="F30" s="88"/>
      <c r="G30" s="88"/>
      <c r="H30" s="88"/>
      <c r="I30" s="88"/>
      <c r="J30" s="88"/>
      <c r="K30" s="88"/>
      <c r="L30" s="88"/>
      <c r="M30" s="88"/>
      <c r="N30" s="89"/>
      <c r="O30" s="39" t="s">
        <v>11</v>
      </c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51"/>
      <c r="AM30" s="57" t="s">
        <v>55</v>
      </c>
    </row>
    <row r="31" spans="1:37" s="50" customFormat="1" ht="14.25" thickBot="1">
      <c r="A31" s="47"/>
      <c r="B31" s="47"/>
      <c r="C31" s="47"/>
      <c r="D31" s="47"/>
      <c r="E31" s="52"/>
      <c r="F31" s="38"/>
      <c r="G31" s="40"/>
      <c r="H31" s="41" t="s">
        <v>34</v>
      </c>
      <c r="I31" s="42" t="s">
        <v>29</v>
      </c>
      <c r="J31" s="43" t="s">
        <v>34</v>
      </c>
      <c r="K31" s="38"/>
      <c r="L31" s="38"/>
      <c r="M31" s="38"/>
      <c r="N31" s="53"/>
      <c r="O31" s="39" t="s">
        <v>16</v>
      </c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51"/>
    </row>
    <row r="32" spans="1:37" s="50" customFormat="1" ht="13.5">
      <c r="A32" s="47"/>
      <c r="B32" s="47"/>
      <c r="C32" s="47"/>
      <c r="D32" s="47"/>
      <c r="E32" s="52"/>
      <c r="F32" s="38"/>
      <c r="G32" s="38"/>
      <c r="H32" s="38"/>
      <c r="I32" s="38"/>
      <c r="J32" s="38"/>
      <c r="K32" s="38"/>
      <c r="L32" s="38"/>
      <c r="M32" s="38"/>
      <c r="N32" s="53"/>
      <c r="O32" s="39" t="s">
        <v>12</v>
      </c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51"/>
    </row>
    <row r="33" spans="1:37" s="50" customFormat="1" ht="13.5">
      <c r="A33" s="47"/>
      <c r="B33" s="47"/>
      <c r="C33" s="47"/>
      <c r="D33" s="47"/>
      <c r="E33" s="87" t="s">
        <v>53</v>
      </c>
      <c r="F33" s="90"/>
      <c r="G33" s="90"/>
      <c r="H33" s="90"/>
      <c r="I33" s="90"/>
      <c r="J33" s="90"/>
      <c r="K33" s="90"/>
      <c r="L33" s="90"/>
      <c r="M33" s="90"/>
      <c r="N33" s="89"/>
      <c r="O33" s="44" t="s">
        <v>13</v>
      </c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51"/>
    </row>
    <row r="34" spans="1:37" s="50" customFormat="1" ht="13.5">
      <c r="A34" s="47"/>
      <c r="B34" s="47"/>
      <c r="C34" s="47"/>
      <c r="D34" s="47"/>
      <c r="E34" s="87"/>
      <c r="F34" s="90"/>
      <c r="G34" s="90"/>
      <c r="H34" s="90"/>
      <c r="I34" s="90"/>
      <c r="J34" s="90"/>
      <c r="K34" s="90"/>
      <c r="L34" s="90"/>
      <c r="M34" s="90"/>
      <c r="N34" s="89"/>
      <c r="O34" s="45" t="s">
        <v>14</v>
      </c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54"/>
    </row>
    <row r="35" spans="1:37" s="50" customFormat="1" ht="13.5">
      <c r="A35" s="47"/>
      <c r="B35" s="47"/>
      <c r="C35" s="47"/>
      <c r="D35" s="47"/>
      <c r="E35" s="91"/>
      <c r="F35" s="92"/>
      <c r="G35" s="92"/>
      <c r="H35" s="92"/>
      <c r="I35" s="92"/>
      <c r="J35" s="92"/>
      <c r="K35" s="92"/>
      <c r="L35" s="92"/>
      <c r="M35" s="92"/>
      <c r="N35" s="93"/>
      <c r="O35" s="55" t="s">
        <v>15</v>
      </c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6"/>
    </row>
  </sheetData>
  <sheetProtection password="DB7F" sheet="1" objects="1" scenarios="1"/>
  <mergeCells count="198">
    <mergeCell ref="E33:N35"/>
    <mergeCell ref="BC16:BC17"/>
    <mergeCell ref="Q10:T11"/>
    <mergeCell ref="BB16:BB17"/>
    <mergeCell ref="BB26:BB27"/>
    <mergeCell ref="BC24:BC25"/>
    <mergeCell ref="BC10:BC11"/>
    <mergeCell ref="BA10:BA11"/>
    <mergeCell ref="Y14:AB15"/>
    <mergeCell ref="AK20:AN21"/>
    <mergeCell ref="E29:N30"/>
    <mergeCell ref="BF4:BF5"/>
    <mergeCell ref="BC26:BC27"/>
    <mergeCell ref="BD26:BD27"/>
    <mergeCell ref="BE26:BE27"/>
    <mergeCell ref="BD24:BD25"/>
    <mergeCell ref="BE24:BE25"/>
    <mergeCell ref="BI26:BI27"/>
    <mergeCell ref="BH22:BH23"/>
    <mergeCell ref="BG24:BG25"/>
    <mergeCell ref="BG26:BG27"/>
    <mergeCell ref="BY26:BY27"/>
    <mergeCell ref="BY18:BY19"/>
    <mergeCell ref="BY20:BY21"/>
    <mergeCell ref="BY22:BY23"/>
    <mergeCell ref="A24:A25"/>
    <mergeCell ref="B24:B25"/>
    <mergeCell ref="BT26:BT27"/>
    <mergeCell ref="BF24:BF25"/>
    <mergeCell ref="BH24:BH25"/>
    <mergeCell ref="BT24:BT25"/>
    <mergeCell ref="BF26:BF27"/>
    <mergeCell ref="BH26:BH27"/>
    <mergeCell ref="AS24:AV25"/>
    <mergeCell ref="A26:A27"/>
    <mergeCell ref="B26:B27"/>
    <mergeCell ref="D26:D27"/>
    <mergeCell ref="BA26:BA27"/>
    <mergeCell ref="AW26:AZ27"/>
    <mergeCell ref="BY10:BY11"/>
    <mergeCell ref="BY12:BY13"/>
    <mergeCell ref="BY14:BY15"/>
    <mergeCell ref="BY16:BY17"/>
    <mergeCell ref="BY24:BY25"/>
    <mergeCell ref="BI18:BI19"/>
    <mergeCell ref="BI20:BI21"/>
    <mergeCell ref="BG20:BG21"/>
    <mergeCell ref="BT22:BT23"/>
    <mergeCell ref="BH20:BH21"/>
    <mergeCell ref="BT20:BT21"/>
    <mergeCell ref="BG22:BG23"/>
    <mergeCell ref="BI22:BI23"/>
    <mergeCell ref="BI24:BI25"/>
    <mergeCell ref="A4:A5"/>
    <mergeCell ref="D24:D25"/>
    <mergeCell ref="BA24:BA25"/>
    <mergeCell ref="BB24:BB25"/>
    <mergeCell ref="BB10:BB11"/>
    <mergeCell ref="B20:B21"/>
    <mergeCell ref="A8:A9"/>
    <mergeCell ref="A22:A23"/>
    <mergeCell ref="A12:A13"/>
    <mergeCell ref="A14:A15"/>
    <mergeCell ref="BW2:BX2"/>
    <mergeCell ref="B4:B5"/>
    <mergeCell ref="B16:B17"/>
    <mergeCell ref="M8:P9"/>
    <mergeCell ref="BG4:BG5"/>
    <mergeCell ref="BG6:BG7"/>
    <mergeCell ref="BY2:BY3"/>
    <mergeCell ref="BY4:BY5"/>
    <mergeCell ref="BY6:BY7"/>
    <mergeCell ref="BY8:BY9"/>
    <mergeCell ref="AS2:AV2"/>
    <mergeCell ref="AW2:AZ2"/>
    <mergeCell ref="BI4:BI5"/>
    <mergeCell ref="BI6:BI7"/>
    <mergeCell ref="BC4:BC5"/>
    <mergeCell ref="BD4:BD5"/>
    <mergeCell ref="BF6:BF7"/>
    <mergeCell ref="BH6:BH7"/>
    <mergeCell ref="A6:A7"/>
    <mergeCell ref="B18:B19"/>
    <mergeCell ref="A10:A11"/>
    <mergeCell ref="B10:B11"/>
    <mergeCell ref="B8:B9"/>
    <mergeCell ref="A16:A17"/>
    <mergeCell ref="A18:A19"/>
    <mergeCell ref="U12:X13"/>
    <mergeCell ref="A20:A21"/>
    <mergeCell ref="BP2:BQ2"/>
    <mergeCell ref="BI8:BI9"/>
    <mergeCell ref="BG12:BG13"/>
    <mergeCell ref="BI10:BI11"/>
    <mergeCell ref="B6:B7"/>
    <mergeCell ref="B12:B13"/>
    <mergeCell ref="B14:B15"/>
    <mergeCell ref="D8:D9"/>
    <mergeCell ref="BC20:BC21"/>
    <mergeCell ref="D16:D17"/>
    <mergeCell ref="D14:D15"/>
    <mergeCell ref="AC16:AF17"/>
    <mergeCell ref="BA16:BA17"/>
    <mergeCell ref="BC18:BC19"/>
    <mergeCell ref="D20:D21"/>
    <mergeCell ref="D6:D7"/>
    <mergeCell ref="I6:L7"/>
    <mergeCell ref="D12:D13"/>
    <mergeCell ref="D10:D11"/>
    <mergeCell ref="B22:B23"/>
    <mergeCell ref="D22:D23"/>
    <mergeCell ref="AO22:AR23"/>
    <mergeCell ref="BB22:BB23"/>
    <mergeCell ref="BT2:BT3"/>
    <mergeCell ref="D4:D5"/>
    <mergeCell ref="E4:H5"/>
    <mergeCell ref="BH4:BH5"/>
    <mergeCell ref="BT4:BT5"/>
    <mergeCell ref="U2:X2"/>
    <mergeCell ref="Y2:AB2"/>
    <mergeCell ref="AC2:AF2"/>
    <mergeCell ref="E2:H2"/>
    <mergeCell ref="I2:L2"/>
    <mergeCell ref="BH8:BH9"/>
    <mergeCell ref="BT8:BT9"/>
    <mergeCell ref="BT6:BT7"/>
    <mergeCell ref="BA6:BA7"/>
    <mergeCell ref="BB6:BB7"/>
    <mergeCell ref="BC6:BC7"/>
    <mergeCell ref="BD6:BD7"/>
    <mergeCell ref="BE6:BE7"/>
    <mergeCell ref="BE8:BE9"/>
    <mergeCell ref="BF8:BF9"/>
    <mergeCell ref="BG8:BG9"/>
    <mergeCell ref="M2:P2"/>
    <mergeCell ref="Q2:T2"/>
    <mergeCell ref="AG2:AJ2"/>
    <mergeCell ref="BE4:BE5"/>
    <mergeCell ref="BA4:BA5"/>
    <mergeCell ref="BB4:BB5"/>
    <mergeCell ref="AK2:AN2"/>
    <mergeCell ref="AO2:AR2"/>
    <mergeCell ref="BA8:BA9"/>
    <mergeCell ref="BB8:BB9"/>
    <mergeCell ref="BC8:BC9"/>
    <mergeCell ref="BD8:BD9"/>
    <mergeCell ref="BT10:BT11"/>
    <mergeCell ref="BE10:BE11"/>
    <mergeCell ref="BD10:BD11"/>
    <mergeCell ref="BF10:BF11"/>
    <mergeCell ref="BG10:BG11"/>
    <mergeCell ref="BH10:BH11"/>
    <mergeCell ref="BT12:BT13"/>
    <mergeCell ref="BD12:BD13"/>
    <mergeCell ref="BE12:BE13"/>
    <mergeCell ref="BA12:BA13"/>
    <mergeCell ref="BB12:BB13"/>
    <mergeCell ref="BC12:BC13"/>
    <mergeCell ref="BF12:BF13"/>
    <mergeCell ref="BI12:BI13"/>
    <mergeCell ref="BH12:BH13"/>
    <mergeCell ref="BT14:BT15"/>
    <mergeCell ref="BA14:BA15"/>
    <mergeCell ref="BB14:BB15"/>
    <mergeCell ref="BC14:BC15"/>
    <mergeCell ref="BD14:BD15"/>
    <mergeCell ref="BE14:BE15"/>
    <mergeCell ref="BF14:BF15"/>
    <mergeCell ref="BG14:BG15"/>
    <mergeCell ref="BI14:BI15"/>
    <mergeCell ref="BH14:BH15"/>
    <mergeCell ref="BH16:BH17"/>
    <mergeCell ref="BT16:BT17"/>
    <mergeCell ref="BD16:BD17"/>
    <mergeCell ref="BE16:BE17"/>
    <mergeCell ref="BF16:BF17"/>
    <mergeCell ref="BG16:BG17"/>
    <mergeCell ref="BI16:BI17"/>
    <mergeCell ref="D18:D19"/>
    <mergeCell ref="AG18:AJ19"/>
    <mergeCell ref="BH18:BH19"/>
    <mergeCell ref="BT18:BT19"/>
    <mergeCell ref="BE18:BE19"/>
    <mergeCell ref="BA18:BA19"/>
    <mergeCell ref="BB18:BB19"/>
    <mergeCell ref="BD18:BD19"/>
    <mergeCell ref="BF18:BF19"/>
    <mergeCell ref="BG18:BG19"/>
    <mergeCell ref="BB20:BB21"/>
    <mergeCell ref="BE22:BE23"/>
    <mergeCell ref="BF22:BF23"/>
    <mergeCell ref="BA22:BA23"/>
    <mergeCell ref="BC22:BC23"/>
    <mergeCell ref="BD22:BD23"/>
    <mergeCell ref="BF20:BF21"/>
    <mergeCell ref="BD20:BD21"/>
    <mergeCell ref="BE20:BE21"/>
    <mergeCell ref="BA20:BA21"/>
  </mergeCells>
  <conditionalFormatting sqref="N28:P28">
    <cfRule type="expression" priority="60" dxfId="2" stopIfTrue="1">
      <formula>$H28="○"</formula>
    </cfRule>
    <cfRule type="expression" priority="61" dxfId="1" stopIfTrue="1">
      <formula>$H28="△"</formula>
    </cfRule>
    <cfRule type="expression" priority="62" dxfId="0" stopIfTrue="1">
      <formula>$H28="●"</formula>
    </cfRule>
  </conditionalFormatting>
  <conditionalFormatting sqref="J28:L28">
    <cfRule type="expression" priority="63" dxfId="2" stopIfTrue="1">
      <formula>$D28="○"</formula>
    </cfRule>
    <cfRule type="expression" priority="64" dxfId="1" stopIfTrue="1">
      <formula>$D28="△"</formula>
    </cfRule>
    <cfRule type="expression" priority="65" dxfId="0" stopIfTrue="1">
      <formula>$D28="●"</formula>
    </cfRule>
  </conditionalFormatting>
  <conditionalFormatting sqref="B4:C4 B6:C6 B8:C8 B10:C10 B12:C12 B14:C14 B16:C16 B18:C18 B20:C20 B22:C22 B24:C24 B26:C26 C5:C27">
    <cfRule type="cellIs" priority="66" dxfId="37" operator="lessThanOrEqual" stopIfTrue="1">
      <formula>3</formula>
    </cfRule>
    <cfRule type="cellIs" priority="67" dxfId="36" operator="greaterThan" stopIfTrue="1">
      <formula>3</formula>
    </cfRule>
  </conditionalFormatting>
  <conditionalFormatting sqref="J4:L5 J8:L27">
    <cfRule type="expression" priority="80" dxfId="2" stopIfTrue="1">
      <formula>$I4="○"</formula>
    </cfRule>
    <cfRule type="expression" priority="81" dxfId="1" stopIfTrue="1">
      <formula>$I4="△"</formula>
    </cfRule>
    <cfRule type="expression" priority="82" dxfId="0" stopIfTrue="1">
      <formula>$I4="●"</formula>
    </cfRule>
  </conditionalFormatting>
  <conditionalFormatting sqref="N4:P7 N10:P27">
    <cfRule type="expression" priority="83" dxfId="2" stopIfTrue="1">
      <formula>$M4="○"</formula>
    </cfRule>
    <cfRule type="expression" priority="84" dxfId="1" stopIfTrue="1">
      <formula>$M4="△"</formula>
    </cfRule>
    <cfRule type="expression" priority="85" dxfId="0" stopIfTrue="1">
      <formula>$M4="●"</formula>
    </cfRule>
  </conditionalFormatting>
  <conditionalFormatting sqref="D4:D18 D20:D21">
    <cfRule type="expression" priority="98" dxfId="37" stopIfTrue="1">
      <formula>B4&lt;4</formula>
    </cfRule>
    <cfRule type="expression" priority="99" dxfId="36" stopIfTrue="1">
      <formula>B4&gt;3</formula>
    </cfRule>
  </conditionalFormatting>
  <conditionalFormatting sqref="D24:D26 D22">
    <cfRule type="expression" priority="52" dxfId="37" stopIfTrue="1">
      <formula>B22&lt;4</formula>
    </cfRule>
    <cfRule type="expression" priority="53" dxfId="36" stopIfTrue="1">
      <formula>B22&gt;3</formula>
    </cfRule>
  </conditionalFormatting>
  <conditionalFormatting sqref="F6:H27">
    <cfRule type="expression" priority="74" dxfId="2" stopIfTrue="1">
      <formula>$E6="○"</formula>
    </cfRule>
    <cfRule type="expression" priority="75" dxfId="1" stopIfTrue="1">
      <formula>$E6="△"</formula>
    </cfRule>
    <cfRule type="expression" priority="76" dxfId="0" stopIfTrue="1">
      <formula>$E6="●"</formula>
    </cfRule>
  </conditionalFormatting>
  <conditionalFormatting sqref="R4:T9 R12:T27">
    <cfRule type="expression" priority="86" dxfId="2" stopIfTrue="1">
      <formula>$Q4="○"</formula>
    </cfRule>
    <cfRule type="expression" priority="87" dxfId="1" stopIfTrue="1">
      <formula>$Q4="△"</formula>
    </cfRule>
    <cfRule type="expression" priority="88" dxfId="0" stopIfTrue="1">
      <formula>$Q4="●"</formula>
    </cfRule>
  </conditionalFormatting>
  <conditionalFormatting sqref="V4:X11 V14:X27">
    <cfRule type="expression" priority="89" dxfId="2" stopIfTrue="1">
      <formula>$U4="○"</formula>
    </cfRule>
    <cfRule type="expression" priority="90" dxfId="1" stopIfTrue="1">
      <formula>$U4="△"</formula>
    </cfRule>
    <cfRule type="expression" priority="91" dxfId="0" stopIfTrue="1">
      <formula>$U4="●"</formula>
    </cfRule>
  </conditionalFormatting>
  <conditionalFormatting sqref="Z4:AB13 Z16:AB27">
    <cfRule type="expression" priority="92" dxfId="2" stopIfTrue="1">
      <formula>$Y4="○"</formula>
    </cfRule>
    <cfRule type="expression" priority="93" dxfId="1" stopIfTrue="1">
      <formula>$Y4="△"</formula>
    </cfRule>
    <cfRule type="expression" priority="94" dxfId="0" stopIfTrue="1">
      <formula>$Y4="●"</formula>
    </cfRule>
  </conditionalFormatting>
  <conditionalFormatting sqref="AD4:AF15 AD18:AF27">
    <cfRule type="expression" priority="68" dxfId="2" stopIfTrue="1">
      <formula>$AC4="○"</formula>
    </cfRule>
    <cfRule type="expression" priority="69" dxfId="1" stopIfTrue="1">
      <formula>$AC4="△"</formula>
    </cfRule>
    <cfRule type="expression" priority="70" dxfId="0" stopIfTrue="1">
      <formula>$AC4="●"</formula>
    </cfRule>
  </conditionalFormatting>
  <conditionalFormatting sqref="AH4:AJ17 AH20:AJ27">
    <cfRule type="expression" priority="4" dxfId="2" stopIfTrue="1">
      <formula>$AG4="○"</formula>
    </cfRule>
    <cfRule type="expression" priority="5" dxfId="1" stopIfTrue="1">
      <formula>$AG4="△"</formula>
    </cfRule>
    <cfRule type="expression" priority="6" dxfId="0" stopIfTrue="1">
      <formula>$AG4="●"</formula>
    </cfRule>
  </conditionalFormatting>
  <conditionalFormatting sqref="AP24:AR27 AP4:AR21">
    <cfRule type="expression" priority="77" dxfId="2" stopIfTrue="1">
      <formula>$AO4="○"</formula>
    </cfRule>
    <cfRule type="expression" priority="78" dxfId="1" stopIfTrue="1">
      <formula>$AO4="△"</formula>
    </cfRule>
    <cfRule type="expression" priority="79" dxfId="0" stopIfTrue="1">
      <formula>$AO4="●"</formula>
    </cfRule>
  </conditionalFormatting>
  <conditionalFormatting sqref="AT26:AV27 AT4:AV23">
    <cfRule type="expression" priority="46" dxfId="2" stopIfTrue="1">
      <formula>$AS4="○"</formula>
    </cfRule>
    <cfRule type="expression" priority="47" dxfId="1" stopIfTrue="1">
      <formula>$AS4="△"</formula>
    </cfRule>
    <cfRule type="expression" priority="48" dxfId="0" stopIfTrue="1">
      <formula>$AS4="●"</formula>
    </cfRule>
  </conditionalFormatting>
  <conditionalFormatting sqref="AX4:AZ25">
    <cfRule type="expression" priority="37" dxfId="2" stopIfTrue="1">
      <formula>$AW4="○"</formula>
    </cfRule>
    <cfRule type="expression" priority="38" dxfId="1" stopIfTrue="1">
      <formula>$AW4="△"</formula>
    </cfRule>
    <cfRule type="expression" priority="39" dxfId="0" stopIfTrue="1">
      <formula>$AW4="●"</formula>
    </cfRule>
  </conditionalFormatting>
  <conditionalFormatting sqref="Z29:Z33 AH29:AH35 AD29:AD33 AQ29:AQ35 AM29:AM35 AU29:AU35 AY29:AY35">
    <cfRule type="cellIs" priority="1" dxfId="2" operator="equal" stopIfTrue="1">
      <formula>"○"</formula>
    </cfRule>
    <cfRule type="cellIs" priority="2" dxfId="1" operator="equal" stopIfTrue="1">
      <formula>"△"</formula>
    </cfRule>
    <cfRule type="cellIs" priority="3" dxfId="0" operator="equal" stopIfTrue="1">
      <formula>"●"</formula>
    </cfRule>
  </conditionalFormatting>
  <conditionalFormatting sqref="AL4:AN19 AL22:AN27">
    <cfRule type="expression" priority="181" dxfId="2" stopIfTrue="1">
      <formula>$AK4="○"</formula>
    </cfRule>
    <cfRule type="expression" priority="182" dxfId="1" stopIfTrue="1">
      <formula>$AK4="△"</formula>
    </cfRule>
    <cfRule type="expression" priority="183" dxfId="0" stopIfTrue="1">
      <formula>$AK4="●"</formula>
    </cfRule>
  </conditionalFormatting>
  <conditionalFormatting sqref="E4:E27 I4:I27 M4:M27 Q4:Q27 U4:U27 Y4:Y27 AC4:AC27 AG4:AG27 AK4:AK27 AO4:AO27 AS4:AS27 AW4:AW27">
    <cfRule type="cellIs" priority="57" dxfId="2" operator="equal" stopIfTrue="1">
      <formula>"○"</formula>
    </cfRule>
    <cfRule type="cellIs" priority="58" dxfId="1" operator="equal" stopIfTrue="1">
      <formula>"△"</formula>
    </cfRule>
    <cfRule type="cellIs" priority="59" dxfId="0" operator="equal" stopIfTrue="1">
      <formula>"●"</formula>
    </cfRule>
  </conditionalFormatting>
  <printOptions/>
  <pageMargins left="0.75" right="0.75" top="1" bottom="1" header="0.512" footer="0.51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まこと</dc:creator>
  <cp:keywords/>
  <dc:description/>
  <cp:lastModifiedBy>まこと</cp:lastModifiedBy>
  <cp:lastPrinted>2006-03-20T09:33:29Z</cp:lastPrinted>
  <dcterms:created xsi:type="dcterms:W3CDTF">2005-09-23T14:18:11Z</dcterms:created>
  <dcterms:modified xsi:type="dcterms:W3CDTF">2013-01-13T10:31:00Z</dcterms:modified>
  <cp:category/>
  <cp:version/>
  <cp:contentType/>
  <cp:contentStatus/>
</cp:coreProperties>
</file>